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Legislative Compliance\CE 20-21\Morag McDowell\"/>
    </mc:Choice>
  </mc:AlternateContent>
  <bookViews>
    <workbookView xWindow="0" yWindow="0" windowWidth="28800" windowHeight="1209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benefits'!$A$1:$F$30</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Travel!$A$1:$E$154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4" l="1"/>
  <c r="C27" i="3"/>
  <c r="C25" i="2"/>
  <c r="C129" i="1"/>
  <c r="C143" i="1"/>
  <c r="C22" i="1"/>
  <c r="B6" i="13" l="1"/>
  <c r="E60" i="13"/>
  <c r="C60" i="13"/>
  <c r="C21" i="4"/>
  <c r="C20" i="4"/>
  <c r="B60" i="13" l="1"/>
  <c r="B59" i="13"/>
  <c r="D59" i="13"/>
  <c r="B58" i="13"/>
  <c r="D58" i="13"/>
  <c r="D57" i="13"/>
  <c r="B57" i="13"/>
  <c r="D56" i="13"/>
  <c r="B56" i="13"/>
  <c r="D55" i="13"/>
  <c r="B55" i="13"/>
  <c r="B2" i="4"/>
  <c r="B3" i="4"/>
  <c r="B2" i="3"/>
  <c r="B3" i="3"/>
  <c r="B2" i="2"/>
  <c r="B3" i="2"/>
  <c r="B2" i="1"/>
  <c r="B3" i="1"/>
  <c r="F58" i="13" l="1"/>
  <c r="D25" i="2" s="1"/>
  <c r="F60" i="13"/>
  <c r="E19" i="4" s="1"/>
  <c r="F59" i="13"/>
  <c r="D27" i="3" s="1"/>
  <c r="F57" i="13"/>
  <c r="D143" i="1" s="1"/>
  <c r="F56" i="13"/>
  <c r="D129" i="1" s="1"/>
  <c r="F55" i="13"/>
  <c r="D22" i="1" s="1"/>
  <c r="C13" i="13"/>
  <c r="C12" i="13"/>
  <c r="C11" i="13"/>
  <c r="C16" i="13" l="1"/>
  <c r="C17" i="13"/>
  <c r="B5" i="4" l="1"/>
  <c r="B4" i="4"/>
  <c r="B5" i="3"/>
  <c r="B4" i="3"/>
  <c r="B5" i="2"/>
  <c r="B4" i="2"/>
  <c r="B5" i="1"/>
  <c r="B4" i="1"/>
  <c r="C15" i="13" l="1"/>
  <c r="F12" i="13" l="1"/>
  <c r="C19" i="4"/>
  <c r="F11" i="13" s="1"/>
  <c r="F13" i="13" l="1"/>
  <c r="B143" i="1"/>
  <c r="B17" i="13" s="1"/>
  <c r="B129" i="1"/>
  <c r="B16" i="13" s="1"/>
  <c r="B22" i="1"/>
  <c r="B15" i="13" s="1"/>
  <c r="B27" i="3" l="1"/>
  <c r="B13" i="13" s="1"/>
  <c r="B25" i="2"/>
  <c r="B12" i="13" s="1"/>
  <c r="B11" i="13" l="1"/>
  <c r="B145"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13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<sst xmlns="http://schemas.openxmlformats.org/spreadsheetml/2006/main" count="573" uniqueCount="217">
  <si>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</si>
  <si>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</si>
  <si>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</si>
  <si>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</si>
  <si>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</si>
  <si>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</si>
  <si>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</si>
  <si>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</si>
  <si>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</si>
  <si>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</si>
  <si>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</si>
  <si>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</si>
  <si>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</si>
  <si>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</si>
  <si>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</si>
  <si>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</si>
  <si>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</si>
  <si>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</si>
  <si>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</si>
  <si>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</si>
  <si>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</si>
  <si>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</si>
  <si>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</si>
  <si>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</si>
  <si>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</si>
  <si>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</si>
  <si>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</si>
  <si>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</si>
  <si>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</si>
  <si>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</si>
  <si>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</si>
  <si>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</si>
  <si>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</si>
  <si>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</si>
  <si>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</si>
  <si>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</si>
  <si>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</si>
  <si>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</si>
  <si>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</si>
  <si>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</si>
  <si>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</si>
  <si>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</si>
  <si>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</si>
  <si>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</si>
  <si>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</si>
  <si>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</si>
  <si>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</si>
  <si>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</si>
  <si>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</si>
  <si>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</si>
  <si>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</si>
  <si>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</si>
  <si>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</si>
  <si>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</si>
  <si>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</si>
  <si>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</si>
  <si>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</si>
  <si>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</si>
  <si>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</si>
  <si>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</si>
  <si>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</si>
  <si>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</si>
  <si>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</si>
  <si>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</si>
  <si>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</si>
  <si>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</si>
  <si>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</si>
  <si>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</si>
  <si>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</si>
  <si>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</si>
  <si>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</si>
  <si>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</si>
  <si>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</si>
  <si>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</si>
  <si>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</si>
  <si>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</si>
  <si>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</si>
  <si>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</si>
  <si>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</si>
  <si>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</si>
  <si>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</si>
  <si>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</si>
  <si>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</si>
  <si>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</si>
  <si>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</si>
  <si>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</si>
  <si>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</si>
  <si>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</si>
  <si>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</si>
  <si>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</si>
  <si>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</si>
  <si>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</si>
  <si>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</si>
  <si>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</si>
  <si>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</si>
  <si>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</si>
  <si>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</si>
  <si>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</si>
  <si>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</si>
  <si>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</si>
  <si>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</si>
  <si>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</si>
  <si>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</si>
  <si>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</si>
  <si>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</si>
  <si>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</si>
  <si>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</si>
  <si>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</si>
  <si>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</si>
  <si>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</si>
  <si>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</si>
  <si>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</si>
  <si>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</si>
  <si>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</si>
  <si>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</si>
  <si>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</si>
  <si>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</si>
  <si>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</si>
  <si>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</si>
  <si>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</si>
  <si>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</si>
  <si>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</si>
  <si>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</si>
  <si>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</si>
  <si>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</si>
  <si>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</si>
  <si>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</si>
  <si>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</si>
  <si>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</si>
  <si>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</si>
  <si>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</si>
  <si>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</si>
  <si>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</si>
  <si>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</si>
  <si>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</si>
  <si>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</si>
  <si>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</si>
  <si>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</si>
  <si>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</si>
  <si>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</si>
  <si>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</si>
  <si>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</si>
  <si>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</si>
  <si>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</si>
  <si>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</si>
  <si>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</si>
  <si>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</si>
  <si>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</si>
  <si>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</si>
  <si>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</si>
  <si>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</si>
  <si>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</si>
  <si>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</si>
  <si>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</si>
  <si>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</si>
  <si>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</si>
  <si>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</si>
  <si>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</si>
  <si>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</si>
  <si>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</si>
  <si>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</si>
  <si>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</si>
  <si>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</si>
  <si>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</si>
  <si>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</si>
  <si>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</si>
  <si>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</si>
  <si>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</si>
  <si>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</si>
  <si>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and Disability Commissioner</t>
  </si>
  <si>
    <t>Morag McDowell</t>
  </si>
  <si>
    <t xml:space="preserve">M McDowell Mobile Rental 2020 November Spark New Zealand Trading Ltd </t>
  </si>
  <si>
    <t xml:space="preserve">M McDowell Mobile Rental 2020 December Spark New Zealand Trading Ltd </t>
  </si>
  <si>
    <t xml:space="preserve">M McDowell Mobile Rental 2021 January Spark New Zealand Trading Ltd </t>
  </si>
  <si>
    <t xml:space="preserve">M McDowell Mobile Rental 2021 February Spark New Zealand Trading Ltd </t>
  </si>
  <si>
    <t xml:space="preserve">M McDowell Mobile Rental 2021 March Spark New Zealand Trading Ltd </t>
  </si>
  <si>
    <t xml:space="preserve">M McDowell Mobile Rental 2021 April Spark New Zealand Trading Ltd </t>
  </si>
  <si>
    <t xml:space="preserve">M McDowell Mobile Rental 2021 May Spark New Zealand Trading Ltd </t>
  </si>
  <si>
    <t xml:space="preserve">M McDowell Mobile Rental 2021 June Spark New Zealand Trading Ltd </t>
  </si>
  <si>
    <t>M McDowell Koru Club Membership Renewal Air New Zealand Travelcard</t>
  </si>
  <si>
    <t>Communication costs</t>
  </si>
  <si>
    <t>Auckland</t>
  </si>
  <si>
    <t>Membership costs</t>
  </si>
  <si>
    <t>No hospitality provided to external parties in 2020/21</t>
  </si>
  <si>
    <t>No international travel for the period.</t>
  </si>
  <si>
    <t>No local travel for the period.</t>
  </si>
  <si>
    <t>Meeting with Minister of Health</t>
  </si>
  <si>
    <t>Airfare</t>
  </si>
  <si>
    <t>Wellington</t>
  </si>
  <si>
    <t>Nelson</t>
  </si>
  <si>
    <t>Meal</t>
  </si>
  <si>
    <t>Accomodation - 1 night</t>
  </si>
  <si>
    <t>Accomodation - 2 nights</t>
  </si>
  <si>
    <t>Accomodation - 3 nights</t>
  </si>
  <si>
    <t>Taxis</t>
  </si>
  <si>
    <t>Cricket set and picnic rug</t>
  </si>
  <si>
    <t>Spiral Koru (made of glass)</t>
  </si>
  <si>
    <t>Whitcoulls voucher</t>
  </si>
  <si>
    <t>Spark</t>
  </si>
  <si>
    <t>Victoria University</t>
  </si>
  <si>
    <t>Waitemata DHB CEO Lecture Series</t>
  </si>
  <si>
    <t>Coroners Conference</t>
  </si>
  <si>
    <t>Donated to Auckland City Mission</t>
  </si>
  <si>
    <t>Victoria Books Voucher</t>
  </si>
  <si>
    <t>To be used to purchase book for HDC office</t>
  </si>
  <si>
    <t>In Commissioners office</t>
  </si>
  <si>
    <t xml:space="preserve">M McDowell Mobile Rental 2020 October Spark New Zealand Trading Ltd </t>
  </si>
  <si>
    <t xml:space="preserve">M McDowell Mobile Rental 2020 September Spark New Zealand Trading Ltd </t>
  </si>
  <si>
    <t>Working in Wellington office</t>
  </si>
  <si>
    <t>Meeting with Associate Minister Dr Ayesha Verrall</t>
  </si>
  <si>
    <t>Attending NMDHB restorative workshop</t>
  </si>
  <si>
    <t>Attending Mental Health &amp; Wellbeing Commission launch</t>
  </si>
  <si>
    <t>Working in Wellington office and meet with NZ Medical Council</t>
  </si>
  <si>
    <t>Attending National Advocacy Trust board meeting</t>
  </si>
  <si>
    <t>Attending Mental Health &amp; Wellbeing Commission Powhiri</t>
  </si>
  <si>
    <t>Working in Wellington office and meeting with NZ Medical Council</t>
  </si>
  <si>
    <t>Corporate Services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</si>
</sst>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mmmm\-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8" fontId="15"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abSelected="1" zoomScaleNormal="100" workbookViewId="0">
      <selection activeCell="A12" sqref="A12"/>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44081</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216</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16901.14</v>
      </c>
      <c r="C11" s="102" t="str">
        <f>IF(Travel!B6="",A34,Travel!B6)</f>
        <v>Figures exclude GST</v>
      </c>
      <c r="D11" s="8"/>
      <c r="E11" s="10" t="s">
        <v>66</v>
      </c>
      <c r="F11" s="56">
        <f>'Gifts and benefits'!C19</f>
        <v>4</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benefits'!C20</f>
        <v>4</v>
      </c>
      <c r="G12" s="47"/>
      <c r="H12" s="47"/>
      <c r="I12" s="47"/>
      <c r="J12" s="47"/>
      <c r="K12" s="47"/>
    </row>
    <row r="13" spans="1:11" ht="27.75" customHeight="1" x14ac:dyDescent="0.2">
      <c r="A13" s="10" t="s">
        <v>68</v>
      </c>
      <c r="B13" s="94">
        <f>'All other expenses'!B27</f>
        <v>1371.48</v>
      </c>
      <c r="C13" s="102" t="str">
        <f>IF('All other expenses'!B6="",A34,'All other expenses'!B6)</f>
        <v>Figures exclude GST</v>
      </c>
      <c r="D13" s="8"/>
      <c r="E13" s="10" t="s">
        <v>69</v>
      </c>
      <c r="F13" s="56">
        <f>'Gifts and benefits'!C21</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Travel!B129</f>
        <v>16901.14</v>
      </c>
      <c r="C16" s="104" t="str">
        <f>C11</f>
        <v>Figures exclude GST</v>
      </c>
      <c r="D16" s="59"/>
      <c r="E16" s="8"/>
      <c r="F16" s="60"/>
      <c r="G16" s="46"/>
      <c r="H16" s="46"/>
      <c r="I16" s="46"/>
      <c r="J16" s="46"/>
      <c r="K16" s="46"/>
    </row>
    <row r="17" spans="1:11" ht="27.75" customHeight="1" x14ac:dyDescent="0.2">
      <c r="A17" s="11" t="s">
        <v>72</v>
      </c>
      <c r="B17" s="96">
        <f>Travel!B143</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COUNT(Travel!B26:B128)</f>
        <v>96</v>
      </c>
      <c r="C56" s="111"/>
      <c r="D56" s="111">
        <f>COUNTIF(Travel!D26:D128,"*")</f>
        <v>96</v>
      </c>
      <c r="E56" s="112"/>
      <c r="F56" s="112" t="b">
        <f>MIN(B56,D56)=MAX(B56,D56)</f>
        <v>1</v>
      </c>
    </row>
    <row r="57" spans="1:11" hidden="1" x14ac:dyDescent="0.2">
      <c r="A57" s="122"/>
      <c r="B57" s="111">
        <f>COUNT(Travel!B133:B142)</f>
        <v>0</v>
      </c>
      <c r="C57" s="111"/>
      <c r="D57" s="111">
        <f>COUNTIF(Travel!D133:D142,"*")</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expenses'!B11:B26)</f>
        <v>11</v>
      </c>
      <c r="C59" s="112"/>
      <c r="D59" s="112">
        <f>COUNTIF('All other expenses'!D11:D26,"*")</f>
        <v>11</v>
      </c>
      <c r="E59" s="112"/>
      <c r="F59" s="112" t="b">
        <f>MIN(B59,D59)=MAX(B59,D59)</f>
        <v>1</v>
      </c>
    </row>
    <row r="60" spans="1:11" hidden="1" x14ac:dyDescent="0.2">
      <c r="A60" s="123" t="s">
        <v>108</v>
      </c>
      <c r="B60" s="113">
        <f>COUNTIF('Gifts and benefits'!B11:B18,"*")</f>
        <v>4</v>
      </c>
      <c r="C60" s="113">
        <f>COUNTIF('Gifts and benefits'!C11:C18,"*")</f>
        <v>4</v>
      </c>
      <c r="D60" s="113"/>
      <c r="E60" s="113">
        <f>COUNTA('Gifts and benefits'!E11:E18)</f>
        <v>4</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91"/>
  <sheetViews>
    <sheetView zoomScaleNormal="100" workbookViewId="0">
      <selection activeCell="C125" sqref="C12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Health and Disability Commissioner</v>
      </c>
      <c r="C2" s="176"/>
      <c r="D2" s="176"/>
      <c r="E2" s="176"/>
      <c r="F2" s="46"/>
    </row>
    <row r="3" spans="1:6" ht="21" customHeight="1" x14ac:dyDescent="0.2">
      <c r="A3" s="4" t="s">
        <v>110</v>
      </c>
      <c r="B3" s="176" t="str">
        <f>'Summary and sign-off'!B3:F3</f>
        <v>Morag McDowell</v>
      </c>
      <c r="C3" s="176"/>
      <c r="D3" s="176"/>
      <c r="E3" s="176"/>
      <c r="F3" s="46"/>
    </row>
    <row r="4" spans="1:6" ht="21" customHeight="1" x14ac:dyDescent="0.2">
      <c r="A4" s="4" t="s">
        <v>111</v>
      </c>
      <c r="B4" s="176">
        <f>'Summary and sign-off'!B4:F4</f>
        <v>44081</v>
      </c>
      <c r="C4" s="176"/>
      <c r="D4" s="176"/>
      <c r="E4" s="176"/>
      <c r="F4" s="46"/>
    </row>
    <row r="5" spans="1:6" ht="21" customHeight="1" x14ac:dyDescent="0.2">
      <c r="A5" s="4" t="s">
        <v>112</v>
      </c>
      <c r="B5" s="176">
        <f>'Summary and sign-off'!B5:F5</f>
        <v>44377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184</v>
      </c>
      <c r="B13" s="158"/>
      <c r="C13" s="159"/>
      <c r="D13" s="159"/>
      <c r="E13" s="160"/>
      <c r="F13" s="1"/>
    </row>
    <row r="14" spans="1:6" s="87" customFormat="1" x14ac:dyDescent="0.2">
      <c r="A14" s="157"/>
      <c r="B14" s="158"/>
      <c r="C14" s="159"/>
      <c r="D14" s="159"/>
      <c r="E14" s="160"/>
      <c r="F14" s="1"/>
    </row>
    <row r="15" spans="1:6" s="87" customFormat="1" hidden="1" x14ac:dyDescent="0.2">
      <c r="A15" s="157"/>
      <c r="B15" s="158"/>
      <c r="C15" s="159"/>
      <c r="D15" s="159"/>
      <c r="E15" s="160"/>
      <c r="F15" s="1"/>
    </row>
    <row r="16" spans="1:6" s="87" customFormat="1" hidden="1" x14ac:dyDescent="0.2">
      <c r="A16" s="157"/>
      <c r="B16" s="158"/>
      <c r="C16" s="159"/>
      <c r="D16" s="159"/>
      <c r="E16" s="160"/>
      <c r="F16" s="1"/>
    </row>
    <row r="17" spans="1:6" s="87" customFormat="1" hidden="1" x14ac:dyDescent="0.2">
      <c r="A17" s="157"/>
      <c r="B17" s="158"/>
      <c r="C17" s="159"/>
      <c r="D17" s="159"/>
      <c r="E17" s="160"/>
      <c r="F17" s="1"/>
    </row>
    <row r="18" spans="1:6" s="87" customFormat="1" ht="12.75" hidden="1" customHeight="1" x14ac:dyDescent="0.2">
      <c r="A18" s="157"/>
      <c r="B18" s="158"/>
      <c r="C18" s="159"/>
      <c r="D18" s="159"/>
      <c r="E18" s="160"/>
      <c r="F18" s="1"/>
    </row>
    <row r="19" spans="1:6" s="87" customFormat="1" hidden="1" x14ac:dyDescent="0.2">
      <c r="A19" s="161"/>
      <c r="B19" s="158"/>
      <c r="C19" s="159"/>
      <c r="D19" s="159"/>
      <c r="E19" s="160"/>
      <c r="F19" s="1"/>
    </row>
    <row r="20" spans="1:6" s="87" customFormat="1" hidden="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44083</v>
      </c>
      <c r="B27" s="158">
        <v>282.26</v>
      </c>
      <c r="C27" s="159" t="s">
        <v>208</v>
      </c>
      <c r="D27" s="159" t="s">
        <v>187</v>
      </c>
      <c r="E27" s="160" t="s">
        <v>188</v>
      </c>
      <c r="F27" s="1"/>
    </row>
    <row r="28" spans="1:6" s="87" customFormat="1" x14ac:dyDescent="0.2">
      <c r="A28" s="157">
        <v>44090</v>
      </c>
      <c r="B28" s="158">
        <v>333.57</v>
      </c>
      <c r="C28" s="159" t="s">
        <v>208</v>
      </c>
      <c r="D28" s="159" t="s">
        <v>187</v>
      </c>
      <c r="E28" s="160" t="s">
        <v>188</v>
      </c>
      <c r="F28" s="1"/>
    </row>
    <row r="29" spans="1:6" s="87" customFormat="1" x14ac:dyDescent="0.2">
      <c r="A29" s="157">
        <v>44097</v>
      </c>
      <c r="B29" s="158">
        <v>308.35000000000002</v>
      </c>
      <c r="C29" s="159" t="s">
        <v>208</v>
      </c>
      <c r="D29" s="159" t="s">
        <v>187</v>
      </c>
      <c r="E29" s="160" t="s">
        <v>188</v>
      </c>
      <c r="F29" s="1"/>
    </row>
    <row r="30" spans="1:6" s="87" customFormat="1" x14ac:dyDescent="0.2">
      <c r="A30" s="157">
        <v>44111</v>
      </c>
      <c r="B30" s="158">
        <v>204.87</v>
      </c>
      <c r="C30" s="159" t="s">
        <v>208</v>
      </c>
      <c r="D30" s="159" t="s">
        <v>187</v>
      </c>
      <c r="E30" s="160" t="s">
        <v>188</v>
      </c>
      <c r="F30" s="1"/>
    </row>
    <row r="31" spans="1:6" s="87" customFormat="1" x14ac:dyDescent="0.2">
      <c r="A31" s="157">
        <v>44125</v>
      </c>
      <c r="B31" s="158">
        <v>359.65</v>
      </c>
      <c r="C31" s="159" t="s">
        <v>208</v>
      </c>
      <c r="D31" s="159" t="s">
        <v>187</v>
      </c>
      <c r="E31" s="160" t="s">
        <v>188</v>
      </c>
      <c r="F31" s="1"/>
    </row>
    <row r="32" spans="1:6" s="87" customFormat="1" x14ac:dyDescent="0.2">
      <c r="A32" s="157">
        <v>44139</v>
      </c>
      <c r="B32" s="158">
        <v>333.57</v>
      </c>
      <c r="C32" s="159" t="s">
        <v>208</v>
      </c>
      <c r="D32" s="159" t="s">
        <v>187</v>
      </c>
      <c r="E32" s="160" t="s">
        <v>188</v>
      </c>
      <c r="F32" s="1"/>
    </row>
    <row r="33" spans="1:6" s="87" customFormat="1" x14ac:dyDescent="0.2">
      <c r="A33" s="157">
        <v>44153</v>
      </c>
      <c r="B33" s="158">
        <v>469.22</v>
      </c>
      <c r="C33" s="159" t="s">
        <v>208</v>
      </c>
      <c r="D33" s="159" t="s">
        <v>187</v>
      </c>
      <c r="E33" s="160" t="s">
        <v>188</v>
      </c>
      <c r="F33" s="1"/>
    </row>
    <row r="34" spans="1:6" s="87" customFormat="1" x14ac:dyDescent="0.2">
      <c r="A34" s="157">
        <v>44165</v>
      </c>
      <c r="B34" s="158">
        <v>359.65</v>
      </c>
      <c r="C34" s="159" t="s">
        <v>208</v>
      </c>
      <c r="D34" s="159" t="s">
        <v>187</v>
      </c>
      <c r="E34" s="160" t="s">
        <v>188</v>
      </c>
      <c r="F34" s="1"/>
    </row>
    <row r="35" spans="1:6" s="87" customFormat="1" x14ac:dyDescent="0.2">
      <c r="A35" s="157">
        <v>44174</v>
      </c>
      <c r="B35" s="158">
        <v>359.65000000000003</v>
      </c>
      <c r="C35" s="159" t="s">
        <v>208</v>
      </c>
      <c r="D35" s="159" t="s">
        <v>187</v>
      </c>
      <c r="E35" s="160" t="s">
        <v>188</v>
      </c>
      <c r="F35" s="1"/>
    </row>
    <row r="36" spans="1:6" s="87" customFormat="1" x14ac:dyDescent="0.2">
      <c r="A36" s="157">
        <v>44216</v>
      </c>
      <c r="B36" s="158">
        <v>273.57</v>
      </c>
      <c r="C36" s="159" t="s">
        <v>208</v>
      </c>
      <c r="D36" s="159" t="s">
        <v>187</v>
      </c>
      <c r="E36" s="160" t="s">
        <v>188</v>
      </c>
      <c r="F36" s="1"/>
    </row>
    <row r="37" spans="1:6" s="87" customFormat="1" x14ac:dyDescent="0.2">
      <c r="A37" s="157">
        <v>44236</v>
      </c>
      <c r="B37" s="158">
        <v>334.78</v>
      </c>
      <c r="C37" s="159" t="s">
        <v>214</v>
      </c>
      <c r="D37" s="159" t="s">
        <v>187</v>
      </c>
      <c r="E37" s="160" t="s">
        <v>188</v>
      </c>
      <c r="F37" s="1"/>
    </row>
    <row r="38" spans="1:6" s="87" customFormat="1" x14ac:dyDescent="0.2">
      <c r="A38" s="157">
        <v>44240</v>
      </c>
      <c r="B38" s="158">
        <v>398.26</v>
      </c>
      <c r="C38" s="159" t="s">
        <v>213</v>
      </c>
      <c r="D38" s="159" t="s">
        <v>187</v>
      </c>
      <c r="E38" s="160" t="s">
        <v>188</v>
      </c>
      <c r="F38" s="1"/>
    </row>
    <row r="39" spans="1:6" s="87" customFormat="1" x14ac:dyDescent="0.2">
      <c r="A39" s="157">
        <v>44251</v>
      </c>
      <c r="B39" s="158">
        <v>282.26</v>
      </c>
      <c r="C39" s="159" t="s">
        <v>208</v>
      </c>
      <c r="D39" s="159" t="s">
        <v>187</v>
      </c>
      <c r="E39" s="160" t="s">
        <v>188</v>
      </c>
      <c r="F39" s="1"/>
    </row>
    <row r="40" spans="1:6" s="87" customFormat="1" x14ac:dyDescent="0.2">
      <c r="A40" s="157">
        <v>44266</v>
      </c>
      <c r="B40" s="158">
        <v>264.7</v>
      </c>
      <c r="C40" s="159" t="s">
        <v>186</v>
      </c>
      <c r="D40" s="159" t="s">
        <v>187</v>
      </c>
      <c r="E40" s="160" t="s">
        <v>188</v>
      </c>
      <c r="F40" s="1"/>
    </row>
    <row r="41" spans="1:6" s="87" customFormat="1" x14ac:dyDescent="0.2">
      <c r="A41" s="157">
        <v>44272</v>
      </c>
      <c r="B41" s="158">
        <v>257.04000000000002</v>
      </c>
      <c r="C41" s="159" t="s">
        <v>208</v>
      </c>
      <c r="D41" s="159" t="s">
        <v>187</v>
      </c>
      <c r="E41" s="160" t="s">
        <v>188</v>
      </c>
      <c r="F41" s="1"/>
    </row>
    <row r="42" spans="1:6" s="87" customFormat="1" x14ac:dyDescent="0.2">
      <c r="A42" s="157">
        <v>44286</v>
      </c>
      <c r="B42" s="158">
        <v>257.04000000000002</v>
      </c>
      <c r="C42" s="159" t="s">
        <v>208</v>
      </c>
      <c r="D42" s="159" t="s">
        <v>187</v>
      </c>
      <c r="E42" s="160" t="s">
        <v>188</v>
      </c>
      <c r="F42" s="1"/>
    </row>
    <row r="43" spans="1:6" s="87" customFormat="1" x14ac:dyDescent="0.2">
      <c r="A43" s="157">
        <v>44293</v>
      </c>
      <c r="B43" s="158">
        <v>423.13</v>
      </c>
      <c r="C43" s="159" t="s">
        <v>212</v>
      </c>
      <c r="D43" s="159" t="s">
        <v>187</v>
      </c>
      <c r="E43" s="160" t="s">
        <v>188</v>
      </c>
      <c r="F43" s="1"/>
    </row>
    <row r="44" spans="1:6" s="87" customFormat="1" x14ac:dyDescent="0.2">
      <c r="A44" s="157">
        <v>44300</v>
      </c>
      <c r="B44" s="158">
        <v>501.74</v>
      </c>
      <c r="C44" s="159" t="s">
        <v>211</v>
      </c>
      <c r="D44" s="159" t="s">
        <v>187</v>
      </c>
      <c r="E44" s="160" t="s">
        <v>188</v>
      </c>
      <c r="F44" s="1"/>
    </row>
    <row r="45" spans="1:6" s="87" customFormat="1" x14ac:dyDescent="0.2">
      <c r="A45" s="157">
        <v>44306</v>
      </c>
      <c r="B45" s="158">
        <v>385.74</v>
      </c>
      <c r="C45" s="159" t="s">
        <v>208</v>
      </c>
      <c r="D45" s="159" t="s">
        <v>187</v>
      </c>
      <c r="E45" s="160" t="s">
        <v>188</v>
      </c>
      <c r="F45" s="1"/>
    </row>
    <row r="46" spans="1:6" s="87" customFormat="1" x14ac:dyDescent="0.2">
      <c r="A46" s="157">
        <v>44329</v>
      </c>
      <c r="B46" s="158">
        <v>166.09</v>
      </c>
      <c r="C46" s="159" t="s">
        <v>210</v>
      </c>
      <c r="D46" s="159" t="s">
        <v>187</v>
      </c>
      <c r="E46" s="160" t="s">
        <v>189</v>
      </c>
      <c r="F46" s="1"/>
    </row>
    <row r="47" spans="1:6" s="87" customFormat="1" x14ac:dyDescent="0.2">
      <c r="A47" s="157">
        <v>44342</v>
      </c>
      <c r="B47" s="158">
        <v>299.83</v>
      </c>
      <c r="C47" s="159" t="s">
        <v>208</v>
      </c>
      <c r="D47" s="159" t="s">
        <v>187</v>
      </c>
      <c r="E47" s="160" t="s">
        <v>188</v>
      </c>
      <c r="F47" s="1"/>
    </row>
    <row r="48" spans="1:6" s="87" customFormat="1" x14ac:dyDescent="0.2">
      <c r="A48" s="157">
        <v>44351</v>
      </c>
      <c r="B48" s="158">
        <v>383.48</v>
      </c>
      <c r="C48" s="159" t="s">
        <v>209</v>
      </c>
      <c r="D48" s="159" t="s">
        <v>187</v>
      </c>
      <c r="E48" s="160" t="s">
        <v>188</v>
      </c>
      <c r="F48" s="1"/>
    </row>
    <row r="49" spans="1:6" s="87" customFormat="1" x14ac:dyDescent="0.2">
      <c r="A49" s="157">
        <v>44356</v>
      </c>
      <c r="B49" s="158">
        <v>360</v>
      </c>
      <c r="C49" s="159" t="s">
        <v>208</v>
      </c>
      <c r="D49" s="159" t="s">
        <v>187</v>
      </c>
      <c r="E49" s="160" t="s">
        <v>188</v>
      </c>
      <c r="F49" s="1"/>
    </row>
    <row r="50" spans="1:6" s="87" customFormat="1" x14ac:dyDescent="0.2">
      <c r="A50" s="157">
        <v>44368</v>
      </c>
      <c r="B50" s="158">
        <v>338.26</v>
      </c>
      <c r="C50" s="159" t="s">
        <v>208</v>
      </c>
      <c r="D50" s="159" t="s">
        <v>187</v>
      </c>
      <c r="E50" s="160" t="s">
        <v>188</v>
      </c>
      <c r="F50" s="1"/>
    </row>
    <row r="51" spans="1:6" s="87" customFormat="1" x14ac:dyDescent="0.2">
      <c r="A51" s="157"/>
      <c r="B51" s="158"/>
      <c r="C51" s="159"/>
      <c r="D51" s="159"/>
      <c r="E51" s="160"/>
      <c r="F51" s="1"/>
    </row>
    <row r="52" spans="1:6" s="87" customFormat="1" x14ac:dyDescent="0.2">
      <c r="A52" s="157">
        <v>44083</v>
      </c>
      <c r="B52" s="158">
        <v>161.74</v>
      </c>
      <c r="C52" s="159" t="s">
        <v>208</v>
      </c>
      <c r="D52" s="159" t="s">
        <v>191</v>
      </c>
      <c r="E52" s="160" t="s">
        <v>188</v>
      </c>
      <c r="F52" s="1"/>
    </row>
    <row r="53" spans="1:6" s="87" customFormat="1" x14ac:dyDescent="0.2">
      <c r="A53" s="157">
        <v>44084</v>
      </c>
      <c r="B53" s="158">
        <v>40.17</v>
      </c>
      <c r="C53" s="159" t="s">
        <v>208</v>
      </c>
      <c r="D53" s="159" t="s">
        <v>190</v>
      </c>
      <c r="E53" s="160" t="s">
        <v>188</v>
      </c>
      <c r="F53" s="1"/>
    </row>
    <row r="54" spans="1:6" s="87" customFormat="1" x14ac:dyDescent="0.2">
      <c r="A54" s="157">
        <v>44090</v>
      </c>
      <c r="B54" s="158">
        <v>161.74</v>
      </c>
      <c r="C54" s="159" t="s">
        <v>208</v>
      </c>
      <c r="D54" s="159" t="s">
        <v>191</v>
      </c>
      <c r="E54" s="160" t="s">
        <v>188</v>
      </c>
      <c r="F54" s="1"/>
    </row>
    <row r="55" spans="1:6" s="87" customFormat="1" x14ac:dyDescent="0.2">
      <c r="A55" s="157">
        <v>44091</v>
      </c>
      <c r="B55" s="158">
        <v>27.04</v>
      </c>
      <c r="C55" s="159" t="s">
        <v>208</v>
      </c>
      <c r="D55" s="159" t="s">
        <v>190</v>
      </c>
      <c r="E55" s="160" t="s">
        <v>188</v>
      </c>
      <c r="F55" s="1"/>
    </row>
    <row r="56" spans="1:6" s="87" customFormat="1" x14ac:dyDescent="0.2">
      <c r="A56" s="157">
        <v>44097</v>
      </c>
      <c r="B56" s="158">
        <v>161.74</v>
      </c>
      <c r="C56" s="159" t="s">
        <v>208</v>
      </c>
      <c r="D56" s="159" t="s">
        <v>191</v>
      </c>
      <c r="E56" s="160" t="s">
        <v>188</v>
      </c>
      <c r="F56" s="1"/>
    </row>
    <row r="57" spans="1:6" s="87" customFormat="1" x14ac:dyDescent="0.2">
      <c r="A57" s="157">
        <v>44098</v>
      </c>
      <c r="B57" s="158">
        <v>10.09</v>
      </c>
      <c r="C57" s="159" t="s">
        <v>208</v>
      </c>
      <c r="D57" s="159" t="s">
        <v>190</v>
      </c>
      <c r="E57" s="160" t="s">
        <v>188</v>
      </c>
      <c r="F57" s="1"/>
    </row>
    <row r="58" spans="1:6" s="87" customFormat="1" x14ac:dyDescent="0.2">
      <c r="A58" s="157">
        <v>44111</v>
      </c>
      <c r="B58" s="158">
        <v>161.74</v>
      </c>
      <c r="C58" s="159" t="s">
        <v>208</v>
      </c>
      <c r="D58" s="159" t="s">
        <v>191</v>
      </c>
      <c r="E58" s="160" t="s">
        <v>188</v>
      </c>
      <c r="F58" s="1"/>
    </row>
    <row r="59" spans="1:6" s="87" customFormat="1" x14ac:dyDescent="0.2">
      <c r="A59" s="157">
        <v>44112</v>
      </c>
      <c r="B59" s="158">
        <v>33.479999999999997</v>
      </c>
      <c r="C59" s="159" t="s">
        <v>208</v>
      </c>
      <c r="D59" s="159" t="s">
        <v>190</v>
      </c>
      <c r="E59" s="160" t="s">
        <v>188</v>
      </c>
      <c r="F59" s="1"/>
    </row>
    <row r="60" spans="1:6" s="87" customFormat="1" x14ac:dyDescent="0.2">
      <c r="A60" s="157">
        <v>44125</v>
      </c>
      <c r="B60" s="158">
        <v>161.74</v>
      </c>
      <c r="C60" s="159" t="s">
        <v>208</v>
      </c>
      <c r="D60" s="159" t="s">
        <v>191</v>
      </c>
      <c r="E60" s="160" t="s">
        <v>188</v>
      </c>
      <c r="F60" s="1"/>
    </row>
    <row r="61" spans="1:6" s="87" customFormat="1" x14ac:dyDescent="0.2">
      <c r="A61" s="157">
        <v>44125</v>
      </c>
      <c r="B61" s="158">
        <v>31.74</v>
      </c>
      <c r="C61" s="159" t="s">
        <v>208</v>
      </c>
      <c r="D61" s="159" t="s">
        <v>190</v>
      </c>
      <c r="E61" s="160" t="s">
        <v>188</v>
      </c>
      <c r="F61" s="1"/>
    </row>
    <row r="62" spans="1:6" s="87" customFormat="1" x14ac:dyDescent="0.2">
      <c r="A62" s="157">
        <v>44139</v>
      </c>
      <c r="B62" s="158">
        <v>161.74</v>
      </c>
      <c r="C62" s="159" t="s">
        <v>208</v>
      </c>
      <c r="D62" s="159" t="s">
        <v>191</v>
      </c>
      <c r="E62" s="160" t="s">
        <v>188</v>
      </c>
      <c r="F62" s="1"/>
    </row>
    <row r="63" spans="1:6" s="87" customFormat="1" x14ac:dyDescent="0.2">
      <c r="A63" s="157">
        <v>44140</v>
      </c>
      <c r="B63" s="158">
        <v>10.38</v>
      </c>
      <c r="C63" s="159" t="s">
        <v>208</v>
      </c>
      <c r="D63" s="159" t="s">
        <v>190</v>
      </c>
      <c r="E63" s="160" t="s">
        <v>188</v>
      </c>
      <c r="F63" s="1"/>
    </row>
    <row r="64" spans="1:6" s="87" customFormat="1" x14ac:dyDescent="0.2">
      <c r="A64" s="157">
        <v>44153</v>
      </c>
      <c r="B64" s="158">
        <v>323.48</v>
      </c>
      <c r="C64" s="159" t="s">
        <v>208</v>
      </c>
      <c r="D64" s="159" t="s">
        <v>192</v>
      </c>
      <c r="E64" s="160" t="s">
        <v>188</v>
      </c>
      <c r="F64" s="1"/>
    </row>
    <row r="65" spans="1:6" s="87" customFormat="1" x14ac:dyDescent="0.2">
      <c r="A65" s="157">
        <v>44153</v>
      </c>
      <c r="B65" s="158">
        <v>13.04</v>
      </c>
      <c r="C65" s="159" t="s">
        <v>208</v>
      </c>
      <c r="D65" s="159" t="s">
        <v>190</v>
      </c>
      <c r="E65" s="160" t="s">
        <v>188</v>
      </c>
      <c r="F65" s="1"/>
    </row>
    <row r="66" spans="1:6" s="87" customFormat="1" x14ac:dyDescent="0.2">
      <c r="A66" s="157">
        <v>44154</v>
      </c>
      <c r="B66" s="158">
        <v>40.380000000000003</v>
      </c>
      <c r="C66" s="159" t="s">
        <v>208</v>
      </c>
      <c r="D66" s="159" t="s">
        <v>190</v>
      </c>
      <c r="E66" s="160" t="s">
        <v>188</v>
      </c>
      <c r="F66" s="1"/>
    </row>
    <row r="67" spans="1:6" s="87" customFormat="1" x14ac:dyDescent="0.2">
      <c r="A67" s="157">
        <v>44155</v>
      </c>
      <c r="B67" s="158">
        <v>10.38</v>
      </c>
      <c r="C67" s="159" t="s">
        <v>208</v>
      </c>
      <c r="D67" s="159" t="s">
        <v>190</v>
      </c>
      <c r="E67" s="160" t="s">
        <v>188</v>
      </c>
      <c r="F67" s="1"/>
    </row>
    <row r="68" spans="1:6" s="87" customFormat="1" x14ac:dyDescent="0.2">
      <c r="A68" s="157">
        <v>44165</v>
      </c>
      <c r="B68" s="158">
        <v>485.22</v>
      </c>
      <c r="C68" s="159" t="s">
        <v>208</v>
      </c>
      <c r="D68" s="159" t="s">
        <v>193</v>
      </c>
      <c r="E68" s="160" t="s">
        <v>188</v>
      </c>
      <c r="F68" s="1"/>
    </row>
    <row r="69" spans="1:6" s="87" customFormat="1" x14ac:dyDescent="0.2">
      <c r="A69" s="157">
        <v>44165</v>
      </c>
      <c r="B69" s="158">
        <v>13.48</v>
      </c>
      <c r="C69" s="159" t="s">
        <v>208</v>
      </c>
      <c r="D69" s="159" t="s">
        <v>190</v>
      </c>
      <c r="E69" s="160" t="s">
        <v>188</v>
      </c>
      <c r="F69" s="1"/>
    </row>
    <row r="70" spans="1:6" s="87" customFormat="1" x14ac:dyDescent="0.2">
      <c r="A70" s="157">
        <v>44166</v>
      </c>
      <c r="B70" s="158">
        <v>25.9</v>
      </c>
      <c r="C70" s="159" t="s">
        <v>208</v>
      </c>
      <c r="D70" s="159" t="s">
        <v>190</v>
      </c>
      <c r="E70" s="160" t="s">
        <v>188</v>
      </c>
      <c r="F70" s="1"/>
    </row>
    <row r="71" spans="1:6" s="87" customFormat="1" x14ac:dyDescent="0.2">
      <c r="A71" s="157">
        <v>44167</v>
      </c>
      <c r="B71" s="158">
        <v>16.66</v>
      </c>
      <c r="C71" s="159" t="s">
        <v>208</v>
      </c>
      <c r="D71" s="159" t="s">
        <v>190</v>
      </c>
      <c r="E71" s="160" t="s">
        <v>188</v>
      </c>
      <c r="F71" s="1"/>
    </row>
    <row r="72" spans="1:6" s="87" customFormat="1" x14ac:dyDescent="0.2">
      <c r="A72" s="157">
        <v>44168</v>
      </c>
      <c r="B72" s="158">
        <v>10.75</v>
      </c>
      <c r="C72" s="159" t="s">
        <v>208</v>
      </c>
      <c r="D72" s="159" t="s">
        <v>190</v>
      </c>
      <c r="E72" s="160" t="s">
        <v>188</v>
      </c>
      <c r="F72" s="1"/>
    </row>
    <row r="73" spans="1:6" s="87" customFormat="1" x14ac:dyDescent="0.2">
      <c r="A73" s="157">
        <v>44174</v>
      </c>
      <c r="B73" s="158">
        <v>161.74</v>
      </c>
      <c r="C73" s="159" t="s">
        <v>208</v>
      </c>
      <c r="D73" s="159" t="s">
        <v>191</v>
      </c>
      <c r="E73" s="160" t="s">
        <v>188</v>
      </c>
      <c r="F73" s="1"/>
    </row>
    <row r="74" spans="1:6" s="87" customFormat="1" x14ac:dyDescent="0.2">
      <c r="A74" s="157">
        <v>44174</v>
      </c>
      <c r="B74" s="158">
        <v>20.87</v>
      </c>
      <c r="C74" s="159" t="s">
        <v>208</v>
      </c>
      <c r="D74" s="159" t="s">
        <v>190</v>
      </c>
      <c r="E74" s="160" t="s">
        <v>188</v>
      </c>
      <c r="F74" s="1"/>
    </row>
    <row r="75" spans="1:6" s="87" customFormat="1" x14ac:dyDescent="0.2">
      <c r="A75" s="157">
        <v>44175</v>
      </c>
      <c r="B75" s="158">
        <v>11.28</v>
      </c>
      <c r="C75" s="159" t="s">
        <v>208</v>
      </c>
      <c r="D75" s="159" t="s">
        <v>190</v>
      </c>
      <c r="E75" s="160" t="s">
        <v>188</v>
      </c>
      <c r="F75" s="1"/>
    </row>
    <row r="76" spans="1:6" s="87" customFormat="1" x14ac:dyDescent="0.2">
      <c r="A76" s="157">
        <v>44216</v>
      </c>
      <c r="B76" s="158">
        <v>161.74</v>
      </c>
      <c r="C76" s="159" t="s">
        <v>208</v>
      </c>
      <c r="D76" s="159" t="s">
        <v>191</v>
      </c>
      <c r="E76" s="160" t="s">
        <v>188</v>
      </c>
      <c r="F76" s="1"/>
    </row>
    <row r="77" spans="1:6" s="87" customFormat="1" x14ac:dyDescent="0.2">
      <c r="A77" s="157">
        <v>44216</v>
      </c>
      <c r="B77" s="158">
        <v>24.35</v>
      </c>
      <c r="C77" s="159" t="s">
        <v>208</v>
      </c>
      <c r="D77" s="159" t="s">
        <v>190</v>
      </c>
      <c r="E77" s="160" t="s">
        <v>188</v>
      </c>
      <c r="F77" s="1"/>
    </row>
    <row r="78" spans="1:6" s="87" customFormat="1" x14ac:dyDescent="0.2">
      <c r="A78" s="157">
        <v>44217</v>
      </c>
      <c r="B78" s="158">
        <v>10.83</v>
      </c>
      <c r="C78" s="159" t="s">
        <v>208</v>
      </c>
      <c r="D78" s="159" t="s">
        <v>190</v>
      </c>
      <c r="E78" s="160" t="s">
        <v>188</v>
      </c>
      <c r="F78" s="1"/>
    </row>
    <row r="79" spans="1:6" s="87" customFormat="1" x14ac:dyDescent="0.2">
      <c r="A79" s="157">
        <v>44251</v>
      </c>
      <c r="B79" s="158">
        <v>161.74</v>
      </c>
      <c r="C79" s="159" t="s">
        <v>208</v>
      </c>
      <c r="D79" s="159" t="s">
        <v>191</v>
      </c>
      <c r="E79" s="160" t="s">
        <v>188</v>
      </c>
      <c r="F79" s="1"/>
    </row>
    <row r="80" spans="1:6" s="87" customFormat="1" x14ac:dyDescent="0.2">
      <c r="A80" s="157">
        <v>44251</v>
      </c>
      <c r="B80" s="158">
        <v>13.04</v>
      </c>
      <c r="C80" s="159" t="s">
        <v>208</v>
      </c>
      <c r="D80" s="159" t="s">
        <v>190</v>
      </c>
      <c r="E80" s="160" t="s">
        <v>188</v>
      </c>
      <c r="F80" s="1"/>
    </row>
    <row r="81" spans="1:6" s="87" customFormat="1" x14ac:dyDescent="0.2">
      <c r="A81" s="157">
        <v>44252</v>
      </c>
      <c r="B81" s="158">
        <v>10.83</v>
      </c>
      <c r="C81" s="159" t="s">
        <v>208</v>
      </c>
      <c r="D81" s="159" t="s">
        <v>190</v>
      </c>
      <c r="E81" s="160" t="s">
        <v>188</v>
      </c>
      <c r="F81" s="1"/>
    </row>
    <row r="82" spans="1:6" s="87" customFormat="1" x14ac:dyDescent="0.2">
      <c r="A82" s="157">
        <v>44266</v>
      </c>
      <c r="B82" s="158">
        <v>161.74</v>
      </c>
      <c r="C82" s="159" t="s">
        <v>186</v>
      </c>
      <c r="D82" s="159" t="s">
        <v>191</v>
      </c>
      <c r="E82" s="160" t="s">
        <v>188</v>
      </c>
      <c r="F82" s="1"/>
    </row>
    <row r="83" spans="1:6" s="87" customFormat="1" x14ac:dyDescent="0.2">
      <c r="A83" s="157">
        <v>44266</v>
      </c>
      <c r="B83" s="158">
        <v>13.04</v>
      </c>
      <c r="C83" s="159" t="s">
        <v>186</v>
      </c>
      <c r="D83" s="159" t="s">
        <v>190</v>
      </c>
      <c r="E83" s="160" t="s">
        <v>188</v>
      </c>
      <c r="F83" s="1"/>
    </row>
    <row r="84" spans="1:6" s="87" customFormat="1" x14ac:dyDescent="0.2">
      <c r="A84" s="157">
        <v>44267</v>
      </c>
      <c r="B84" s="158">
        <v>10.83</v>
      </c>
      <c r="C84" s="159" t="s">
        <v>186</v>
      </c>
      <c r="D84" s="159" t="s">
        <v>190</v>
      </c>
      <c r="E84" s="160" t="s">
        <v>188</v>
      </c>
      <c r="F84" s="1"/>
    </row>
    <row r="85" spans="1:6" s="87" customFormat="1" x14ac:dyDescent="0.2">
      <c r="A85" s="157">
        <v>44272</v>
      </c>
      <c r="B85" s="158">
        <v>161.74</v>
      </c>
      <c r="C85" s="159" t="s">
        <v>208</v>
      </c>
      <c r="D85" s="159" t="s">
        <v>191</v>
      </c>
      <c r="E85" s="160" t="s">
        <v>188</v>
      </c>
      <c r="F85" s="1"/>
    </row>
    <row r="86" spans="1:6" s="87" customFormat="1" x14ac:dyDescent="0.2">
      <c r="A86" s="157">
        <v>44272</v>
      </c>
      <c r="B86" s="158">
        <v>13.04</v>
      </c>
      <c r="C86" s="159" t="s">
        <v>208</v>
      </c>
      <c r="D86" s="159" t="s">
        <v>190</v>
      </c>
      <c r="E86" s="160" t="s">
        <v>188</v>
      </c>
      <c r="F86" s="1"/>
    </row>
    <row r="87" spans="1:6" s="87" customFormat="1" x14ac:dyDescent="0.2">
      <c r="A87" s="157">
        <v>44273</v>
      </c>
      <c r="B87" s="158">
        <v>10.83</v>
      </c>
      <c r="C87" s="159" t="s">
        <v>208</v>
      </c>
      <c r="D87" s="159" t="s">
        <v>190</v>
      </c>
      <c r="E87" s="160" t="s">
        <v>188</v>
      </c>
      <c r="F87" s="1"/>
    </row>
    <row r="88" spans="1:6" s="87" customFormat="1" x14ac:dyDescent="0.2">
      <c r="A88" s="157">
        <v>44286</v>
      </c>
      <c r="B88" s="158">
        <v>161.74</v>
      </c>
      <c r="C88" s="159" t="s">
        <v>208</v>
      </c>
      <c r="D88" s="159" t="s">
        <v>191</v>
      </c>
      <c r="E88" s="160" t="s">
        <v>188</v>
      </c>
      <c r="F88" s="1"/>
    </row>
    <row r="89" spans="1:6" s="87" customFormat="1" x14ac:dyDescent="0.2">
      <c r="A89" s="157">
        <v>44306</v>
      </c>
      <c r="B89" s="158">
        <v>288.7</v>
      </c>
      <c r="C89" s="159" t="s">
        <v>208</v>
      </c>
      <c r="D89" s="159" t="s">
        <v>192</v>
      </c>
      <c r="E89" s="160" t="s">
        <v>188</v>
      </c>
      <c r="F89" s="1"/>
    </row>
    <row r="90" spans="1:6" s="87" customFormat="1" x14ac:dyDescent="0.2">
      <c r="A90" s="157">
        <v>44307</v>
      </c>
      <c r="B90" s="158">
        <v>11.01</v>
      </c>
      <c r="C90" s="159" t="s">
        <v>208</v>
      </c>
      <c r="D90" s="159" t="s">
        <v>190</v>
      </c>
      <c r="E90" s="160" t="s">
        <v>188</v>
      </c>
      <c r="F90" s="1"/>
    </row>
    <row r="91" spans="1:6" s="87" customFormat="1" x14ac:dyDescent="0.2">
      <c r="A91" s="157">
        <v>44308</v>
      </c>
      <c r="B91" s="158">
        <v>14.78</v>
      </c>
      <c r="C91" s="159" t="s">
        <v>208</v>
      </c>
      <c r="D91" s="159" t="s">
        <v>190</v>
      </c>
      <c r="E91" s="160" t="s">
        <v>188</v>
      </c>
      <c r="F91" s="1"/>
    </row>
    <row r="92" spans="1:6" s="87" customFormat="1" x14ac:dyDescent="0.2">
      <c r="A92" s="157">
        <v>44293</v>
      </c>
      <c r="B92" s="158">
        <v>323.48</v>
      </c>
      <c r="C92" s="159" t="s">
        <v>208</v>
      </c>
      <c r="D92" s="159" t="s">
        <v>192</v>
      </c>
      <c r="E92" s="160" t="s">
        <v>188</v>
      </c>
      <c r="F92" s="1"/>
    </row>
    <row r="93" spans="1:6" s="87" customFormat="1" x14ac:dyDescent="0.2">
      <c r="A93" s="157">
        <v>44293</v>
      </c>
      <c r="B93" s="158">
        <v>25.61</v>
      </c>
      <c r="C93" s="159" t="s">
        <v>208</v>
      </c>
      <c r="D93" s="159" t="s">
        <v>190</v>
      </c>
      <c r="E93" s="160" t="s">
        <v>188</v>
      </c>
      <c r="F93" s="1"/>
    </row>
    <row r="94" spans="1:6" s="87" customFormat="1" x14ac:dyDescent="0.2">
      <c r="A94" s="157">
        <v>44294</v>
      </c>
      <c r="B94" s="158">
        <v>12.17</v>
      </c>
      <c r="C94" s="159" t="s">
        <v>208</v>
      </c>
      <c r="D94" s="159" t="s">
        <v>190</v>
      </c>
      <c r="E94" s="160" t="s">
        <v>188</v>
      </c>
      <c r="F94" s="1"/>
    </row>
    <row r="95" spans="1:6" s="87" customFormat="1" x14ac:dyDescent="0.2">
      <c r="A95" s="157">
        <v>44295</v>
      </c>
      <c r="B95" s="158">
        <v>21.66</v>
      </c>
      <c r="C95" s="159" t="s">
        <v>208</v>
      </c>
      <c r="D95" s="159" t="s">
        <v>190</v>
      </c>
      <c r="E95" s="160" t="s">
        <v>188</v>
      </c>
      <c r="F95" s="1"/>
    </row>
    <row r="96" spans="1:6" s="87" customFormat="1" x14ac:dyDescent="0.2">
      <c r="A96" s="157">
        <v>44342</v>
      </c>
      <c r="B96" s="158">
        <v>161.74</v>
      </c>
      <c r="C96" s="159" t="s">
        <v>208</v>
      </c>
      <c r="D96" s="159" t="s">
        <v>191</v>
      </c>
      <c r="E96" s="160" t="s">
        <v>188</v>
      </c>
      <c r="F96" s="1"/>
    </row>
    <row r="97" spans="1:6" s="87" customFormat="1" x14ac:dyDescent="0.2">
      <c r="A97" s="157">
        <v>44342</v>
      </c>
      <c r="B97" s="158">
        <v>10.35</v>
      </c>
      <c r="C97" s="159" t="s">
        <v>208</v>
      </c>
      <c r="D97" s="159" t="s">
        <v>190</v>
      </c>
      <c r="E97" s="160" t="s">
        <v>188</v>
      </c>
      <c r="F97" s="1"/>
    </row>
    <row r="98" spans="1:6" s="87" customFormat="1" x14ac:dyDescent="0.2">
      <c r="A98" s="157">
        <v>44343</v>
      </c>
      <c r="B98" s="158">
        <v>11.01</v>
      </c>
      <c r="C98" s="159" t="s">
        <v>208</v>
      </c>
      <c r="D98" s="159" t="s">
        <v>190</v>
      </c>
      <c r="E98" s="160" t="s">
        <v>188</v>
      </c>
      <c r="F98" s="1"/>
    </row>
    <row r="99" spans="1:6" s="87" customFormat="1" x14ac:dyDescent="0.2">
      <c r="A99" s="157">
        <v>44356</v>
      </c>
      <c r="B99" s="158">
        <v>161.74</v>
      </c>
      <c r="C99" s="159" t="s">
        <v>208</v>
      </c>
      <c r="D99" s="159" t="s">
        <v>191</v>
      </c>
      <c r="E99" s="160" t="s">
        <v>188</v>
      </c>
      <c r="F99" s="1"/>
    </row>
    <row r="100" spans="1:6" s="87" customFormat="1" x14ac:dyDescent="0.2">
      <c r="A100" s="157">
        <v>44356</v>
      </c>
      <c r="B100" s="158">
        <v>20.87</v>
      </c>
      <c r="C100" s="159" t="s">
        <v>208</v>
      </c>
      <c r="D100" s="159" t="s">
        <v>190</v>
      </c>
      <c r="E100" s="160" t="s">
        <v>188</v>
      </c>
      <c r="F100" s="1"/>
    </row>
    <row r="101" spans="1:6" s="87" customFormat="1" x14ac:dyDescent="0.2">
      <c r="A101" s="157">
        <v>44357</v>
      </c>
      <c r="B101" s="158">
        <v>10.11</v>
      </c>
      <c r="C101" s="159" t="s">
        <v>208</v>
      </c>
      <c r="D101" s="159" t="s">
        <v>190</v>
      </c>
      <c r="E101" s="160" t="s">
        <v>188</v>
      </c>
      <c r="F101" s="1"/>
    </row>
    <row r="102" spans="1:6" s="87" customFormat="1" x14ac:dyDescent="0.2">
      <c r="A102" s="157">
        <v>44368</v>
      </c>
      <c r="B102" s="158">
        <v>161.74</v>
      </c>
      <c r="C102" s="159" t="s">
        <v>208</v>
      </c>
      <c r="D102" s="159" t="s">
        <v>191</v>
      </c>
      <c r="E102" s="160" t="s">
        <v>188</v>
      </c>
      <c r="F102" s="1"/>
    </row>
    <row r="103" spans="1:6" s="87" customFormat="1" x14ac:dyDescent="0.2">
      <c r="A103" s="157">
        <v>44368</v>
      </c>
      <c r="B103" s="158">
        <v>13.48</v>
      </c>
      <c r="C103" s="159" t="s">
        <v>208</v>
      </c>
      <c r="D103" s="159" t="s">
        <v>190</v>
      </c>
      <c r="E103" s="160" t="s">
        <v>188</v>
      </c>
      <c r="F103" s="1"/>
    </row>
    <row r="104" spans="1:6" s="87" customFormat="1" x14ac:dyDescent="0.2">
      <c r="A104" s="157">
        <v>44369</v>
      </c>
      <c r="B104" s="158">
        <v>11.46</v>
      </c>
      <c r="C104" s="159" t="s">
        <v>208</v>
      </c>
      <c r="D104" s="159" t="s">
        <v>190</v>
      </c>
      <c r="E104" s="160" t="s">
        <v>188</v>
      </c>
      <c r="F104" s="1"/>
    </row>
    <row r="105" spans="1:6" s="87" customFormat="1" x14ac:dyDescent="0.2">
      <c r="A105" s="157"/>
      <c r="B105" s="158"/>
      <c r="C105" s="159"/>
      <c r="D105" s="159"/>
      <c r="E105" s="160"/>
      <c r="F105" s="1"/>
    </row>
    <row r="106" spans="1:6" s="87" customFormat="1" x14ac:dyDescent="0.2">
      <c r="A106" s="169">
        <v>44104</v>
      </c>
      <c r="B106" s="158">
        <v>609.24</v>
      </c>
      <c r="C106" s="159" t="s">
        <v>208</v>
      </c>
      <c r="D106" s="159" t="s">
        <v>194</v>
      </c>
      <c r="E106" s="160" t="s">
        <v>188</v>
      </c>
      <c r="F106" s="1"/>
    </row>
    <row r="107" spans="1:6" s="87" customFormat="1" x14ac:dyDescent="0.2">
      <c r="A107" s="169">
        <v>44135</v>
      </c>
      <c r="B107" s="158">
        <v>445.04999999999995</v>
      </c>
      <c r="C107" s="159" t="s">
        <v>208</v>
      </c>
      <c r="D107" s="159" t="s">
        <v>194</v>
      </c>
      <c r="E107" s="160" t="s">
        <v>188</v>
      </c>
      <c r="F107" s="1"/>
    </row>
    <row r="108" spans="1:6" s="87" customFormat="1" x14ac:dyDescent="0.2">
      <c r="A108" s="169">
        <v>44165</v>
      </c>
      <c r="B108" s="158">
        <v>440.57</v>
      </c>
      <c r="C108" s="159" t="s">
        <v>208</v>
      </c>
      <c r="D108" s="159" t="s">
        <v>194</v>
      </c>
      <c r="E108" s="160" t="s">
        <v>188</v>
      </c>
      <c r="F108" s="1"/>
    </row>
    <row r="109" spans="1:6" s="87" customFormat="1" x14ac:dyDescent="0.2">
      <c r="A109" s="169">
        <v>44196</v>
      </c>
      <c r="B109" s="158">
        <v>315.56000000000006</v>
      </c>
      <c r="C109" s="159" t="s">
        <v>208</v>
      </c>
      <c r="D109" s="159" t="s">
        <v>194</v>
      </c>
      <c r="E109" s="160" t="s">
        <v>188</v>
      </c>
      <c r="F109" s="1"/>
    </row>
    <row r="110" spans="1:6" s="87" customFormat="1" x14ac:dyDescent="0.2">
      <c r="A110" s="169">
        <v>44227</v>
      </c>
      <c r="B110" s="158">
        <v>151.62</v>
      </c>
      <c r="C110" s="159" t="s">
        <v>208</v>
      </c>
      <c r="D110" s="159" t="s">
        <v>194</v>
      </c>
      <c r="E110" s="160" t="s">
        <v>188</v>
      </c>
      <c r="F110" s="1"/>
    </row>
    <row r="111" spans="1:6" s="87" customFormat="1" x14ac:dyDescent="0.2">
      <c r="A111" s="169">
        <v>44255</v>
      </c>
      <c r="B111" s="158">
        <v>225.07</v>
      </c>
      <c r="C111" s="159" t="s">
        <v>208</v>
      </c>
      <c r="D111" s="159" t="s">
        <v>194</v>
      </c>
      <c r="E111" s="160" t="s">
        <v>188</v>
      </c>
      <c r="F111" s="1"/>
    </row>
    <row r="112" spans="1:6" s="87" customFormat="1" x14ac:dyDescent="0.2">
      <c r="A112" s="169">
        <v>44286</v>
      </c>
      <c r="B112" s="158">
        <v>324.92</v>
      </c>
      <c r="C112" s="159" t="s">
        <v>208</v>
      </c>
      <c r="D112" s="159" t="s">
        <v>194</v>
      </c>
      <c r="E112" s="160" t="s">
        <v>188</v>
      </c>
      <c r="F112" s="1"/>
    </row>
    <row r="113" spans="1:6" s="87" customFormat="1" x14ac:dyDescent="0.2">
      <c r="A113" s="169">
        <v>44316</v>
      </c>
      <c r="B113" s="158">
        <v>323.11</v>
      </c>
      <c r="C113" s="159" t="s">
        <v>208</v>
      </c>
      <c r="D113" s="159" t="s">
        <v>194</v>
      </c>
      <c r="E113" s="160" t="s">
        <v>188</v>
      </c>
      <c r="F113" s="1"/>
    </row>
    <row r="114" spans="1:6" s="87" customFormat="1" x14ac:dyDescent="0.2">
      <c r="A114" s="169">
        <v>44347</v>
      </c>
      <c r="B114" s="158">
        <v>240.68</v>
      </c>
      <c r="C114" s="159" t="s">
        <v>208</v>
      </c>
      <c r="D114" s="159" t="s">
        <v>194</v>
      </c>
      <c r="E114" s="160" t="s">
        <v>188</v>
      </c>
      <c r="F114" s="1"/>
    </row>
    <row r="115" spans="1:6" s="87" customFormat="1" x14ac:dyDescent="0.2">
      <c r="A115" s="169">
        <v>44377</v>
      </c>
      <c r="B115" s="158">
        <v>311.83</v>
      </c>
      <c r="C115" s="159" t="s">
        <v>208</v>
      </c>
      <c r="D115" s="159" t="s">
        <v>194</v>
      </c>
      <c r="E115" s="160" t="s">
        <v>188</v>
      </c>
      <c r="F115" s="1"/>
    </row>
    <row r="116" spans="1:6" s="87" customFormat="1" x14ac:dyDescent="0.2">
      <c r="A116" s="157"/>
      <c r="B116" s="158"/>
      <c r="C116" s="159"/>
      <c r="D116" s="159"/>
      <c r="E116" s="160"/>
      <c r="F116" s="1"/>
    </row>
    <row r="117" spans="1:6" s="87" customFormat="1" x14ac:dyDescent="0.2">
      <c r="A117" s="157">
        <v>44236</v>
      </c>
      <c r="B117" s="158">
        <v>217.24</v>
      </c>
      <c r="C117" s="159" t="s">
        <v>214</v>
      </c>
      <c r="D117" s="159" t="s">
        <v>194</v>
      </c>
      <c r="E117" s="160" t="s">
        <v>188</v>
      </c>
      <c r="F117" s="1"/>
    </row>
    <row r="118" spans="1:6" s="87" customFormat="1" x14ac:dyDescent="0.2">
      <c r="A118" s="157">
        <v>44240</v>
      </c>
      <c r="B118" s="158">
        <v>114.4</v>
      </c>
      <c r="C118" s="159" t="s">
        <v>213</v>
      </c>
      <c r="D118" s="159" t="s">
        <v>194</v>
      </c>
      <c r="E118" s="160" t="s">
        <v>188</v>
      </c>
      <c r="F118" s="1"/>
    </row>
    <row r="119" spans="1:6" s="87" customFormat="1" x14ac:dyDescent="0.2">
      <c r="A119" s="157">
        <v>44266</v>
      </c>
      <c r="B119" s="158">
        <v>98.52</v>
      </c>
      <c r="C119" s="159" t="s">
        <v>186</v>
      </c>
      <c r="D119" s="159" t="s">
        <v>194</v>
      </c>
      <c r="E119" s="160" t="s">
        <v>188</v>
      </c>
      <c r="F119" s="1"/>
    </row>
    <row r="120" spans="1:6" s="87" customFormat="1" x14ac:dyDescent="0.2">
      <c r="A120" s="157">
        <v>44267</v>
      </c>
      <c r="B120" s="158">
        <v>118.61</v>
      </c>
      <c r="C120" s="159" t="s">
        <v>186</v>
      </c>
      <c r="D120" s="159" t="s">
        <v>194</v>
      </c>
      <c r="E120" s="160" t="s">
        <v>188</v>
      </c>
      <c r="F120" s="1"/>
    </row>
    <row r="121" spans="1:6" s="87" customFormat="1" x14ac:dyDescent="0.2">
      <c r="A121" s="157">
        <v>44293</v>
      </c>
      <c r="B121" s="158">
        <v>114.21000000000001</v>
      </c>
      <c r="C121" s="159" t="s">
        <v>215</v>
      </c>
      <c r="D121" s="159" t="s">
        <v>194</v>
      </c>
      <c r="E121" s="160" t="s">
        <v>188</v>
      </c>
      <c r="F121" s="1"/>
    </row>
    <row r="122" spans="1:6" s="87" customFormat="1" x14ac:dyDescent="0.2">
      <c r="A122" s="157">
        <v>44295</v>
      </c>
      <c r="B122" s="158">
        <v>101.39</v>
      </c>
      <c r="C122" s="159" t="s">
        <v>215</v>
      </c>
      <c r="D122" s="159" t="s">
        <v>194</v>
      </c>
      <c r="E122" s="160" t="s">
        <v>188</v>
      </c>
      <c r="F122" s="1"/>
    </row>
    <row r="123" spans="1:6" s="87" customFormat="1" x14ac:dyDescent="0.2">
      <c r="A123" s="157">
        <v>44300</v>
      </c>
      <c r="B123" s="158">
        <v>164.51</v>
      </c>
      <c r="C123" s="159" t="s">
        <v>211</v>
      </c>
      <c r="D123" s="159" t="s">
        <v>194</v>
      </c>
      <c r="E123" s="160" t="s">
        <v>188</v>
      </c>
      <c r="F123" s="1"/>
    </row>
    <row r="124" spans="1:6" s="87" customFormat="1" x14ac:dyDescent="0.2">
      <c r="A124" s="157">
        <v>44329</v>
      </c>
      <c r="B124" s="158">
        <v>57.39</v>
      </c>
      <c r="C124" s="159" t="s">
        <v>210</v>
      </c>
      <c r="D124" s="159" t="s">
        <v>194</v>
      </c>
      <c r="E124" s="160" t="s">
        <v>189</v>
      </c>
      <c r="F124" s="1"/>
    </row>
    <row r="125" spans="1:6" s="87" customFormat="1" x14ac:dyDescent="0.2">
      <c r="A125" s="157">
        <v>44351</v>
      </c>
      <c r="B125" s="158">
        <v>158.59</v>
      </c>
      <c r="C125" s="159" t="s">
        <v>209</v>
      </c>
      <c r="D125" s="159" t="s">
        <v>194</v>
      </c>
      <c r="E125" s="160" t="s">
        <v>188</v>
      </c>
      <c r="F125" s="1"/>
    </row>
    <row r="126" spans="1:6" s="87" customFormat="1" x14ac:dyDescent="0.2">
      <c r="A126" s="157"/>
      <c r="B126" s="158"/>
      <c r="C126" s="159"/>
      <c r="D126" s="159"/>
      <c r="E126" s="160"/>
      <c r="F126" s="1"/>
    </row>
    <row r="127" spans="1:6" s="87" customFormat="1" x14ac:dyDescent="0.2">
      <c r="A127" s="157"/>
      <c r="B127" s="158"/>
      <c r="C127" s="159"/>
      <c r="D127" s="159"/>
      <c r="E127" s="160"/>
      <c r="F127" s="1"/>
    </row>
    <row r="128" spans="1:6" s="87" customFormat="1" hidden="1" x14ac:dyDescent="0.2">
      <c r="A128" s="147"/>
      <c r="B128" s="148"/>
      <c r="C128" s="149"/>
      <c r="D128" s="149"/>
      <c r="E128" s="150"/>
      <c r="F128" s="1"/>
    </row>
    <row r="129" spans="1:6" ht="19.5" customHeight="1" x14ac:dyDescent="0.2">
      <c r="A129" s="107" t="s">
        <v>125</v>
      </c>
      <c r="B129" s="108">
        <f>SUM(B26:B128)</f>
        <v>16901.14</v>
      </c>
      <c r="C129" s="168" t="str">
        <f>IF(SUBTOTAL(3,B26:B128)=SUBTOTAL(103,B26:B128),'Summary and sign-off'!$A$48,'Summary and sign-off'!$A$49)</f>
        <v>Check - there are no hidden rows with data</v>
      </c>
      <c r="D129" s="177" t="str">
        <f>IF('Summary and sign-off'!F56='Summary and sign-off'!F54,'Summary and sign-off'!A51,'Summary and sign-off'!A50)</f>
        <v>Check - each entry provides sufficient information</v>
      </c>
      <c r="E129" s="177"/>
      <c r="F129" s="46"/>
    </row>
    <row r="130" spans="1:6" ht="10.5" customHeight="1" x14ac:dyDescent="0.2">
      <c r="A130" s="27"/>
      <c r="B130" s="22"/>
      <c r="C130" s="27"/>
      <c r="D130" s="27"/>
      <c r="E130" s="27"/>
      <c r="F130" s="27"/>
    </row>
    <row r="131" spans="1:6" ht="24.75" customHeight="1" x14ac:dyDescent="0.2">
      <c r="A131" s="178" t="s">
        <v>126</v>
      </c>
      <c r="B131" s="178"/>
      <c r="C131" s="178"/>
      <c r="D131" s="178"/>
      <c r="E131" s="178"/>
      <c r="F131" s="46"/>
    </row>
    <row r="132" spans="1:6" ht="27" customHeight="1" x14ac:dyDescent="0.2">
      <c r="A132" s="35" t="s">
        <v>117</v>
      </c>
      <c r="B132" s="35" t="s">
        <v>62</v>
      </c>
      <c r="C132" s="35" t="s">
        <v>127</v>
      </c>
      <c r="D132" s="35" t="s">
        <v>128</v>
      </c>
      <c r="E132" s="35" t="s">
        <v>121</v>
      </c>
      <c r="F132" s="49"/>
    </row>
    <row r="133" spans="1:6" s="87" customFormat="1" hidden="1" x14ac:dyDescent="0.2">
      <c r="A133" s="133"/>
      <c r="B133" s="134"/>
      <c r="C133" s="135"/>
      <c r="D133" s="135"/>
      <c r="E133" s="136"/>
      <c r="F133" s="1"/>
    </row>
    <row r="134" spans="1:6" s="87" customFormat="1" x14ac:dyDescent="0.2">
      <c r="A134" s="157" t="s">
        <v>185</v>
      </c>
      <c r="B134" s="158"/>
      <c r="C134" s="159"/>
      <c r="D134" s="159"/>
      <c r="E134" s="160"/>
      <c r="F134" s="1"/>
    </row>
    <row r="135" spans="1:6" s="87" customFormat="1" x14ac:dyDescent="0.2">
      <c r="A135" s="157"/>
      <c r="B135" s="158"/>
      <c r="C135" s="159"/>
      <c r="D135" s="159"/>
      <c r="E135" s="160"/>
      <c r="F135" s="1"/>
    </row>
    <row r="136" spans="1:6" s="87" customFormat="1" hidden="1" x14ac:dyDescent="0.2">
      <c r="A136" s="157"/>
      <c r="B136" s="158"/>
      <c r="C136" s="159"/>
      <c r="D136" s="159"/>
      <c r="E136" s="160"/>
      <c r="F136" s="1"/>
    </row>
    <row r="137" spans="1:6" s="87" customFormat="1" hidden="1" x14ac:dyDescent="0.2">
      <c r="A137" s="157"/>
      <c r="B137" s="158"/>
      <c r="C137" s="159"/>
      <c r="D137" s="159"/>
      <c r="E137" s="160"/>
      <c r="F137" s="1"/>
    </row>
    <row r="138" spans="1:6" s="87" customFormat="1" hidden="1" x14ac:dyDescent="0.2">
      <c r="A138" s="157"/>
      <c r="B138" s="158"/>
      <c r="C138" s="159"/>
      <c r="D138" s="159"/>
      <c r="E138" s="160"/>
      <c r="F138" s="1"/>
    </row>
    <row r="139" spans="1:6" s="87" customFormat="1" hidden="1" x14ac:dyDescent="0.2">
      <c r="A139" s="157"/>
      <c r="B139" s="158"/>
      <c r="C139" s="159"/>
      <c r="D139" s="159"/>
      <c r="E139" s="160"/>
      <c r="F139" s="1"/>
    </row>
    <row r="140" spans="1:6" s="87" customFormat="1" hidden="1" x14ac:dyDescent="0.2">
      <c r="A140" s="157"/>
      <c r="B140" s="158"/>
      <c r="C140" s="159"/>
      <c r="D140" s="159"/>
      <c r="E140" s="160"/>
      <c r="F140" s="1"/>
    </row>
    <row r="141" spans="1:6" s="87" customFormat="1" hidden="1" x14ac:dyDescent="0.2">
      <c r="A141" s="157"/>
      <c r="B141" s="158"/>
      <c r="C141" s="159"/>
      <c r="D141" s="159"/>
      <c r="E141" s="160"/>
      <c r="F141" s="1"/>
    </row>
    <row r="142" spans="1:6" s="87" customFormat="1" hidden="1" x14ac:dyDescent="0.2">
      <c r="A142" s="133"/>
      <c r="B142" s="134"/>
      <c r="C142" s="135"/>
      <c r="D142" s="135"/>
      <c r="E142" s="136"/>
      <c r="F142" s="1"/>
    </row>
    <row r="143" spans="1:6" ht="19.5" customHeight="1" x14ac:dyDescent="0.2">
      <c r="A143" s="107" t="s">
        <v>129</v>
      </c>
      <c r="B143" s="108">
        <f>SUM(B133:B142)</f>
        <v>0</v>
      </c>
      <c r="C143" s="168" t="str">
        <f>IF(SUBTOTAL(3,B133:B142)=SUBTOTAL(103,B133:B142),'Summary and sign-off'!$A$48,'Summary and sign-off'!$A$49)</f>
        <v>Check - there are no hidden rows with data</v>
      </c>
      <c r="D143" s="177" t="str">
        <f>IF('Summary and sign-off'!F57='Summary and sign-off'!F54,'Summary and sign-off'!A51,'Summary and sign-off'!A50)</f>
        <v>Check - each entry provides sufficient information</v>
      </c>
      <c r="E143" s="177"/>
      <c r="F143" s="46"/>
    </row>
    <row r="144" spans="1:6" ht="10.5" customHeight="1" x14ac:dyDescent="0.2">
      <c r="A144" s="27"/>
      <c r="B144" s="92"/>
      <c r="C144" s="22"/>
      <c r="D144" s="27"/>
      <c r="E144" s="27"/>
      <c r="F144" s="27"/>
    </row>
    <row r="145" spans="1:6" ht="34.5" customHeight="1" x14ac:dyDescent="0.2">
      <c r="A145" s="50" t="s">
        <v>130</v>
      </c>
      <c r="B145" s="93">
        <f>B22+B129+B143</f>
        <v>16901.14</v>
      </c>
      <c r="C145" s="51"/>
      <c r="D145" s="51"/>
      <c r="E145" s="51"/>
      <c r="F145" s="26"/>
    </row>
    <row r="146" spans="1:6" x14ac:dyDescent="0.2">
      <c r="A146" s="27"/>
      <c r="B146" s="22"/>
      <c r="C146" s="27"/>
      <c r="D146" s="27"/>
      <c r="E146" s="27"/>
      <c r="F146" s="27"/>
    </row>
    <row r="147" spans="1:6" x14ac:dyDescent="0.2">
      <c r="A147" s="52" t="s">
        <v>73</v>
      </c>
      <c r="B147" s="25"/>
      <c r="C147" s="26"/>
      <c r="D147" s="26"/>
      <c r="E147" s="26"/>
      <c r="F147" s="27"/>
    </row>
    <row r="148" spans="1:6" ht="12.6" customHeight="1" x14ac:dyDescent="0.2">
      <c r="A148" s="23" t="s">
        <v>131</v>
      </c>
      <c r="B148" s="53"/>
      <c r="C148" s="53"/>
      <c r="D148" s="32"/>
      <c r="E148" s="32"/>
      <c r="F148" s="27"/>
    </row>
    <row r="149" spans="1:6" ht="12.95" customHeight="1" x14ac:dyDescent="0.2">
      <c r="A149" s="31" t="s">
        <v>132</v>
      </c>
      <c r="B149" s="27"/>
      <c r="C149" s="32"/>
      <c r="D149" s="27"/>
      <c r="E149" s="32"/>
      <c r="F149" s="27"/>
    </row>
    <row r="150" spans="1:6" x14ac:dyDescent="0.2">
      <c r="A150" s="31" t="s">
        <v>133</v>
      </c>
      <c r="B150" s="32"/>
      <c r="C150" s="32"/>
      <c r="D150" s="32"/>
      <c r="E150" s="54"/>
      <c r="F150" s="46"/>
    </row>
    <row r="151" spans="1:6" x14ac:dyDescent="0.2">
      <c r="A151" s="23" t="s">
        <v>79</v>
      </c>
      <c r="B151" s="25"/>
      <c r="C151" s="26"/>
      <c r="D151" s="26"/>
      <c r="E151" s="26"/>
      <c r="F151" s="27"/>
    </row>
    <row r="152" spans="1:6" ht="12.95" customHeight="1" x14ac:dyDescent="0.2">
      <c r="A152" s="31" t="s">
        <v>134</v>
      </c>
      <c r="B152" s="27"/>
      <c r="C152" s="32"/>
      <c r="D152" s="27"/>
      <c r="E152" s="32"/>
      <c r="F152" s="27"/>
    </row>
    <row r="153" spans="1:6" x14ac:dyDescent="0.2">
      <c r="A153" s="31" t="s">
        <v>135</v>
      </c>
      <c r="B153" s="32"/>
      <c r="C153" s="32"/>
      <c r="D153" s="32"/>
      <c r="E153" s="54"/>
      <c r="F153" s="46"/>
    </row>
    <row r="154" spans="1:6" x14ac:dyDescent="0.2">
      <c r="A154" s="36" t="s">
        <v>136</v>
      </c>
      <c r="B154" s="36"/>
      <c r="C154" s="36"/>
      <c r="D154" s="36"/>
      <c r="E154" s="54"/>
      <c r="F154" s="46"/>
    </row>
    <row r="155" spans="1:6" x14ac:dyDescent="0.2">
      <c r="A155" s="40"/>
      <c r="B155" s="27"/>
      <c r="C155" s="27"/>
      <c r="D155" s="27"/>
      <c r="E155" s="46"/>
      <c r="F155" s="46"/>
    </row>
    <row r="156" spans="1:6" hidden="1" x14ac:dyDescent="0.2">
      <c r="A156" s="40"/>
      <c r="B156" s="27"/>
      <c r="C156" s="27"/>
      <c r="D156" s="27"/>
      <c r="E156" s="46"/>
      <c r="F156" s="46"/>
    </row>
    <row r="157" spans="1:6" hidden="1" x14ac:dyDescent="0.2"/>
    <row r="158" spans="1:6" hidden="1" x14ac:dyDescent="0.2"/>
    <row r="159" spans="1:6" hidden="1" x14ac:dyDescent="0.2"/>
    <row r="160" spans="1:6" hidden="1" x14ac:dyDescent="0.2"/>
    <row r="161" spans="1:6" ht="12.75" hidden="1" customHeight="1" x14ac:dyDescent="0.2"/>
    <row r="162" spans="1:6" hidden="1" x14ac:dyDescent="0.2"/>
    <row r="163" spans="1:6" hidden="1" x14ac:dyDescent="0.2"/>
    <row r="164" spans="1:6" hidden="1" x14ac:dyDescent="0.2">
      <c r="A164" s="55"/>
      <c r="B164" s="46"/>
      <c r="C164" s="46"/>
      <c r="D164" s="46"/>
      <c r="E164" s="46"/>
      <c r="F164" s="46"/>
    </row>
    <row r="165" spans="1:6" hidden="1" x14ac:dyDescent="0.2">
      <c r="A165" s="55"/>
      <c r="B165" s="46"/>
      <c r="C165" s="46"/>
      <c r="D165" s="46"/>
      <c r="E165" s="46"/>
      <c r="F165" s="46"/>
    </row>
    <row r="166" spans="1:6" hidden="1" x14ac:dyDescent="0.2">
      <c r="A166" s="55"/>
      <c r="B166" s="46"/>
      <c r="C166" s="46"/>
      <c r="D166" s="46"/>
      <c r="E166" s="46"/>
      <c r="F166" s="46"/>
    </row>
    <row r="167" spans="1:6" hidden="1" x14ac:dyDescent="0.2">
      <c r="A167" s="55"/>
      <c r="B167" s="46"/>
      <c r="C167" s="46"/>
      <c r="D167" s="46"/>
      <c r="E167" s="46"/>
      <c r="F167" s="46"/>
    </row>
    <row r="168" spans="1:6" hidden="1" x14ac:dyDescent="0.2">
      <c r="A168" s="55"/>
      <c r="B168" s="46"/>
      <c r="C168" s="46"/>
      <c r="D168" s="46"/>
      <c r="E168" s="46"/>
      <c r="F168" s="46"/>
    </row>
    <row r="169" spans="1:6" hidden="1" x14ac:dyDescent="0.2"/>
    <row r="170" spans="1:6" hidden="1" x14ac:dyDescent="0.2"/>
    <row r="171" spans="1:6" hidden="1" x14ac:dyDescent="0.2"/>
    <row r="172" spans="1:6" hidden="1" x14ac:dyDescent="0.2"/>
    <row r="173" spans="1:6" hidden="1" x14ac:dyDescent="0.2"/>
    <row r="174" spans="1:6" hidden="1" x14ac:dyDescent="0.2"/>
    <row r="175" spans="1:6" hidden="1" x14ac:dyDescent="0.2"/>
    <row r="176" spans="1:6" hidden="1"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sheetData>
  <sheetProtection sheet="1" formatCells="0" formatRows="0" insertColumns="0" insertRows="0" deleteRows="0"/>
  <mergeCells count="15">
    <mergeCell ref="B7:E7"/>
    <mergeCell ref="B5:E5"/>
    <mergeCell ref="D143:E143"/>
    <mergeCell ref="A1:E1"/>
    <mergeCell ref="A24:E24"/>
    <mergeCell ref="A131:E131"/>
    <mergeCell ref="B2:E2"/>
    <mergeCell ref="B3:E3"/>
    <mergeCell ref="B4:E4"/>
    <mergeCell ref="A8:E8"/>
    <mergeCell ref="A9:E9"/>
    <mergeCell ref="B6:E6"/>
    <mergeCell ref="D22:E22"/>
    <mergeCell ref="D129:E12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7:A128 A12 A21 A133 A142 A26:A43">
      <formula1>$B$4</formula1>
      <formula2>$B$5</formula2>
    </dataValidation>
    <dataValidation allowBlank="1" showInputMessage="1" showErrorMessage="1" prompt="Insert additional rows as needed:_x000a_- 'right click' on a row number (left of screen)_x000a_- select 'Insert' (this will insert a row above it)" sqref="A132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34:A141 A44:A12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B133:B142 B12:B21 B26:B128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Health and Disability Commissioner</v>
      </c>
      <c r="C2" s="176"/>
      <c r="D2" s="176"/>
      <c r="E2" s="176"/>
      <c r="F2" s="38"/>
    </row>
    <row r="3" spans="1:6" ht="21" customHeight="1" x14ac:dyDescent="0.2">
      <c r="A3" s="4" t="s">
        <v>110</v>
      </c>
      <c r="B3" s="176" t="str">
        <f>'Summary and sign-off'!B3:F3</f>
        <v>Morag McDowell</v>
      </c>
      <c r="C3" s="176"/>
      <c r="D3" s="176"/>
      <c r="E3" s="176"/>
      <c r="F3" s="38"/>
    </row>
    <row r="4" spans="1:6" ht="21" customHeight="1" x14ac:dyDescent="0.2">
      <c r="A4" s="4" t="s">
        <v>111</v>
      </c>
      <c r="B4" s="176">
        <f>'Summary and sign-off'!B4:F4</f>
        <v>44081</v>
      </c>
      <c r="C4" s="176"/>
      <c r="D4" s="176"/>
      <c r="E4" s="176"/>
      <c r="F4" s="38"/>
    </row>
    <row r="5" spans="1:6" ht="21" customHeight="1" x14ac:dyDescent="0.2">
      <c r="A5" s="4" t="s">
        <v>112</v>
      </c>
      <c r="B5" s="176">
        <f>'Summary and sign-off'!B5:F5</f>
        <v>44377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t="s">
        <v>183</v>
      </c>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2"/>
  <sheetViews>
    <sheetView zoomScaleNormal="100" workbookViewId="0">
      <selection activeCell="C16" sqref="C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Health and Disability Commissioner</v>
      </c>
      <c r="C2" s="176"/>
      <c r="D2" s="176"/>
      <c r="E2" s="176"/>
      <c r="F2" s="24"/>
    </row>
    <row r="3" spans="1:6" ht="21" customHeight="1" x14ac:dyDescent="0.2">
      <c r="A3" s="4" t="s">
        <v>110</v>
      </c>
      <c r="B3" s="176" t="str">
        <f>'Summary and sign-off'!B3:F3</f>
        <v>Morag McDowell</v>
      </c>
      <c r="C3" s="176"/>
      <c r="D3" s="176"/>
      <c r="E3" s="176"/>
      <c r="F3" s="24"/>
    </row>
    <row r="4" spans="1:6" ht="21" customHeight="1" x14ac:dyDescent="0.2">
      <c r="A4" s="4" t="s">
        <v>111</v>
      </c>
      <c r="B4" s="176">
        <f>'Summary and sign-off'!B4:F4</f>
        <v>44081</v>
      </c>
      <c r="C4" s="176"/>
      <c r="D4" s="176"/>
      <c r="E4" s="176"/>
      <c r="F4" s="24"/>
    </row>
    <row r="5" spans="1:6" ht="21" customHeight="1" x14ac:dyDescent="0.2">
      <c r="A5" s="4" t="s">
        <v>112</v>
      </c>
      <c r="B5" s="176">
        <f>'Summary and sign-off'!B5:F5</f>
        <v>44377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v>44075</v>
      </c>
      <c r="B12" s="158">
        <v>47.52</v>
      </c>
      <c r="C12" s="162" t="s">
        <v>207</v>
      </c>
      <c r="D12" s="162" t="s">
        <v>180</v>
      </c>
      <c r="E12" s="163" t="s">
        <v>181</v>
      </c>
      <c r="F12" s="3"/>
    </row>
    <row r="13" spans="1:6" s="87" customFormat="1" x14ac:dyDescent="0.2">
      <c r="A13" s="169">
        <v>44105</v>
      </c>
      <c r="B13" s="158">
        <v>60.86</v>
      </c>
      <c r="C13" s="162" t="s">
        <v>206</v>
      </c>
      <c r="D13" s="162" t="s">
        <v>180</v>
      </c>
      <c r="E13" s="163" t="s">
        <v>181</v>
      </c>
      <c r="F13" s="3"/>
    </row>
    <row r="14" spans="1:6" s="87" customFormat="1" x14ac:dyDescent="0.2">
      <c r="A14" s="169">
        <v>44136</v>
      </c>
      <c r="B14" s="158">
        <v>107.08</v>
      </c>
      <c r="C14" s="162" t="s">
        <v>171</v>
      </c>
      <c r="D14" s="162" t="s">
        <v>180</v>
      </c>
      <c r="E14" s="163" t="s">
        <v>181</v>
      </c>
      <c r="F14" s="3"/>
    </row>
    <row r="15" spans="1:6" s="87" customFormat="1" x14ac:dyDescent="0.2">
      <c r="A15" s="169">
        <v>44166</v>
      </c>
      <c r="B15" s="158">
        <v>106.65</v>
      </c>
      <c r="C15" s="162" t="s">
        <v>172</v>
      </c>
      <c r="D15" s="162" t="s">
        <v>180</v>
      </c>
      <c r="E15" s="163" t="s">
        <v>181</v>
      </c>
      <c r="F15" s="3"/>
    </row>
    <row r="16" spans="1:6" s="87" customFormat="1" x14ac:dyDescent="0.2">
      <c r="A16" s="169">
        <v>44197</v>
      </c>
      <c r="B16" s="158">
        <v>106.65</v>
      </c>
      <c r="C16" s="162" t="s">
        <v>173</v>
      </c>
      <c r="D16" s="162" t="s">
        <v>180</v>
      </c>
      <c r="E16" s="163" t="s">
        <v>181</v>
      </c>
      <c r="F16" s="3"/>
    </row>
    <row r="17" spans="1:6" s="87" customFormat="1" x14ac:dyDescent="0.2">
      <c r="A17" s="169">
        <v>44228</v>
      </c>
      <c r="B17" s="158">
        <v>106.65</v>
      </c>
      <c r="C17" s="162" t="s">
        <v>174</v>
      </c>
      <c r="D17" s="162" t="s">
        <v>180</v>
      </c>
      <c r="E17" s="163" t="s">
        <v>181</v>
      </c>
      <c r="F17" s="3"/>
    </row>
    <row r="18" spans="1:6" s="87" customFormat="1" x14ac:dyDescent="0.2">
      <c r="A18" s="169">
        <v>44256</v>
      </c>
      <c r="B18" s="158">
        <v>106.99000000000001</v>
      </c>
      <c r="C18" s="162" t="s">
        <v>175</v>
      </c>
      <c r="D18" s="162" t="s">
        <v>180</v>
      </c>
      <c r="E18" s="163" t="s">
        <v>181</v>
      </c>
      <c r="F18" s="3"/>
    </row>
    <row r="19" spans="1:6" s="87" customFormat="1" x14ac:dyDescent="0.2">
      <c r="A19" s="169">
        <v>44287</v>
      </c>
      <c r="B19" s="158">
        <v>107.08</v>
      </c>
      <c r="C19" s="162" t="s">
        <v>176</v>
      </c>
      <c r="D19" s="162" t="s">
        <v>180</v>
      </c>
      <c r="E19" s="163" t="s">
        <v>181</v>
      </c>
      <c r="F19" s="3"/>
    </row>
    <row r="20" spans="1:6" s="87" customFormat="1" x14ac:dyDescent="0.2">
      <c r="A20" s="169">
        <v>44317</v>
      </c>
      <c r="B20" s="158">
        <v>106.65</v>
      </c>
      <c r="C20" s="162" t="s">
        <v>177</v>
      </c>
      <c r="D20" s="162" t="s">
        <v>180</v>
      </c>
      <c r="E20" s="163" t="s">
        <v>181</v>
      </c>
      <c r="F20" s="3"/>
    </row>
    <row r="21" spans="1:6" s="87" customFormat="1" x14ac:dyDescent="0.2">
      <c r="A21" s="169">
        <v>44348</v>
      </c>
      <c r="B21" s="158">
        <v>106.65</v>
      </c>
      <c r="C21" s="162" t="s">
        <v>178</v>
      </c>
      <c r="D21" s="162" t="s">
        <v>180</v>
      </c>
      <c r="E21" s="163" t="s">
        <v>181</v>
      </c>
      <c r="F21" s="3"/>
    </row>
    <row r="22" spans="1:6" s="87" customFormat="1" x14ac:dyDescent="0.2">
      <c r="A22" s="169"/>
      <c r="B22" s="158"/>
      <c r="C22" s="162"/>
      <c r="D22" s="162"/>
      <c r="E22" s="163"/>
      <c r="F22" s="3"/>
    </row>
    <row r="23" spans="1:6" s="87" customFormat="1" x14ac:dyDescent="0.2">
      <c r="A23" s="169">
        <v>44256</v>
      </c>
      <c r="B23" s="158">
        <v>408.7</v>
      </c>
      <c r="C23" s="162" t="s">
        <v>179</v>
      </c>
      <c r="D23" s="162" t="s">
        <v>182</v>
      </c>
      <c r="E23" s="163" t="s">
        <v>181</v>
      </c>
      <c r="F23" s="3"/>
    </row>
    <row r="24" spans="1:6" s="87" customFormat="1" x14ac:dyDescent="0.2">
      <c r="A24" s="161"/>
      <c r="B24" s="158"/>
      <c r="C24" s="162"/>
      <c r="D24" s="162"/>
      <c r="E24" s="163"/>
      <c r="F24" s="3"/>
    </row>
    <row r="25" spans="1:6" s="87" customFormat="1" x14ac:dyDescent="0.2">
      <c r="A25" s="161"/>
      <c r="B25" s="158"/>
      <c r="C25" s="162"/>
      <c r="D25" s="162"/>
      <c r="E25" s="163"/>
      <c r="F25" s="3"/>
    </row>
    <row r="26" spans="1:6" s="87" customFormat="1" hidden="1" x14ac:dyDescent="0.2">
      <c r="A26" s="137"/>
      <c r="B26" s="134"/>
      <c r="C26" s="138"/>
      <c r="D26" s="138"/>
      <c r="E26" s="139"/>
      <c r="F26" s="3"/>
    </row>
    <row r="27" spans="1:6" ht="34.5" customHeight="1" x14ac:dyDescent="0.2">
      <c r="A27" s="88" t="s">
        <v>151</v>
      </c>
      <c r="B27" s="97">
        <f>SUM(B11:B26)</f>
        <v>1371.48</v>
      </c>
      <c r="C27" s="106" t="str">
        <f>IF(SUBTOTAL(3,B11:B26)=SUBTOTAL(103,B11:B26),'Summary and sign-off'!$A$48,'Summary and sign-off'!$A$49)</f>
        <v>Check - there are no hidden rows with data</v>
      </c>
      <c r="D27" s="177" t="str">
        <f>IF('Summary and sign-off'!F59='Summary and sign-off'!F54,'Summary and sign-off'!A51,'Summary and sign-off'!A50)</f>
        <v>Check - each entry provides sufficient information</v>
      </c>
      <c r="E27" s="177"/>
      <c r="F27" s="37"/>
    </row>
    <row r="28" spans="1:6" ht="14.1" customHeight="1" x14ac:dyDescent="0.2">
      <c r="A28" s="38"/>
      <c r="B28" s="27"/>
      <c r="C28" s="20"/>
      <c r="D28" s="20"/>
      <c r="E28" s="20"/>
      <c r="F28" s="24"/>
    </row>
    <row r="29" spans="1:6" x14ac:dyDescent="0.2">
      <c r="A29" s="21" t="s">
        <v>152</v>
      </c>
      <c r="B29" s="20"/>
      <c r="C29" s="20"/>
      <c r="D29" s="20"/>
      <c r="E29" s="20"/>
      <c r="F29" s="24"/>
    </row>
    <row r="30" spans="1:6" ht="12.6" customHeight="1" x14ac:dyDescent="0.2">
      <c r="A30" s="23" t="s">
        <v>131</v>
      </c>
      <c r="B30" s="20"/>
      <c r="C30" s="20"/>
      <c r="D30" s="20"/>
      <c r="E30" s="20"/>
      <c r="F30" s="24"/>
    </row>
    <row r="31" spans="1:6" x14ac:dyDescent="0.2">
      <c r="A31" s="23" t="s">
        <v>79</v>
      </c>
      <c r="B31" s="25"/>
      <c r="C31" s="26"/>
      <c r="D31" s="26"/>
      <c r="E31" s="26"/>
      <c r="F31" s="27"/>
    </row>
    <row r="32" spans="1:6" x14ac:dyDescent="0.2">
      <c r="A32" s="31" t="s">
        <v>145</v>
      </c>
      <c r="B32" s="32"/>
      <c r="C32" s="27"/>
      <c r="D32" s="27"/>
      <c r="E32" s="27"/>
      <c r="F32" s="27"/>
    </row>
    <row r="33" spans="1:6" ht="12.75" customHeight="1" x14ac:dyDescent="0.2">
      <c r="A33" s="31" t="s">
        <v>146</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6 A17 A18 A19 A20 A21 A22 A23 A24 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Health and Disability Commissioner</v>
      </c>
      <c r="C2" s="176"/>
      <c r="D2" s="176"/>
      <c r="E2" s="176"/>
      <c r="F2" s="176"/>
    </row>
    <row r="3" spans="1:6" ht="21" customHeight="1" x14ac:dyDescent="0.2">
      <c r="A3" s="4" t="s">
        <v>110</v>
      </c>
      <c r="B3" s="176" t="str">
        <f>'Summary and sign-off'!B3:F3</f>
        <v>Morag McDowell</v>
      </c>
      <c r="C3" s="176"/>
      <c r="D3" s="176"/>
      <c r="E3" s="176"/>
      <c r="F3" s="176"/>
    </row>
    <row r="4" spans="1:6" ht="21" customHeight="1" x14ac:dyDescent="0.2">
      <c r="A4" s="4" t="s">
        <v>111</v>
      </c>
      <c r="B4" s="176">
        <f>'Summary and sign-off'!B4:F4</f>
        <v>44081</v>
      </c>
      <c r="C4" s="176"/>
      <c r="D4" s="176"/>
      <c r="E4" s="176"/>
      <c r="F4" s="176"/>
    </row>
    <row r="5" spans="1:6" ht="21" customHeight="1" x14ac:dyDescent="0.2">
      <c r="A5" s="4" t="s">
        <v>112</v>
      </c>
      <c r="B5" s="176">
        <f>'Summary and sign-off'!B5:F5</f>
        <v>44377</v>
      </c>
      <c r="C5" s="176"/>
      <c r="D5" s="176"/>
      <c r="E5" s="176"/>
      <c r="F5" s="176"/>
    </row>
    <row r="6" spans="1:6" ht="21" customHeight="1" x14ac:dyDescent="0.2">
      <c r="A6" s="4" t="s">
        <v>154</v>
      </c>
      <c r="B6" s="171" t="s">
        <v>81</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44181</v>
      </c>
      <c r="B12" s="164" t="s">
        <v>195</v>
      </c>
      <c r="C12" s="165" t="s">
        <v>96</v>
      </c>
      <c r="D12" s="164" t="s">
        <v>198</v>
      </c>
      <c r="E12" s="166" t="s">
        <v>92</v>
      </c>
      <c r="F12" s="167" t="s">
        <v>202</v>
      </c>
    </row>
    <row r="13" spans="1:6" s="87" customFormat="1" ht="25.5" x14ac:dyDescent="0.2">
      <c r="A13" s="157">
        <v>44314</v>
      </c>
      <c r="B13" s="164" t="s">
        <v>203</v>
      </c>
      <c r="C13" s="165" t="s">
        <v>96</v>
      </c>
      <c r="D13" s="164" t="s">
        <v>199</v>
      </c>
      <c r="E13" s="166">
        <v>50</v>
      </c>
      <c r="F13" s="167" t="s">
        <v>204</v>
      </c>
    </row>
    <row r="14" spans="1:6" s="87" customFormat="1" ht="25.5" x14ac:dyDescent="0.2">
      <c r="A14" s="157">
        <v>44320</v>
      </c>
      <c r="B14" s="164" t="s">
        <v>196</v>
      </c>
      <c r="C14" s="165" t="s">
        <v>96</v>
      </c>
      <c r="D14" s="164" t="s">
        <v>200</v>
      </c>
      <c r="E14" s="166" t="s">
        <v>90</v>
      </c>
      <c r="F14" s="167" t="s">
        <v>205</v>
      </c>
    </row>
    <row r="15" spans="1:6" s="87" customFormat="1" ht="25.5" x14ac:dyDescent="0.2">
      <c r="A15" s="157">
        <v>44342</v>
      </c>
      <c r="B15" s="164" t="s">
        <v>197</v>
      </c>
      <c r="C15" s="165" t="s">
        <v>96</v>
      </c>
      <c r="D15" s="164" t="s">
        <v>201</v>
      </c>
      <c r="E15" s="166">
        <v>50</v>
      </c>
      <c r="F15" s="167" t="s">
        <v>204</v>
      </c>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hidden="1" x14ac:dyDescent="0.2">
      <c r="A18" s="133"/>
      <c r="B18" s="138"/>
      <c r="C18" s="140"/>
      <c r="D18" s="138"/>
      <c r="E18" s="141"/>
      <c r="F18" s="139"/>
    </row>
    <row r="19" spans="1:7" ht="34.5" customHeight="1" x14ac:dyDescent="0.2">
      <c r="A19" s="152" t="s">
        <v>162</v>
      </c>
      <c r="B19" s="153" t="s">
        <v>163</v>
      </c>
      <c r="C19" s="154">
        <f>C20+C21</f>
        <v>4</v>
      </c>
      <c r="D19" s="155" t="str">
        <f>IF(SUBTOTAL(3,C11:C18)=SUBTOTAL(103,C11:C18),'Summary and sign-off'!$A$48,'Summary and sign-off'!$A$49)</f>
        <v>Check - there are no hidden rows with data</v>
      </c>
      <c r="E19" s="177" t="str">
        <f>IF('Summary and sign-off'!F60='Summary and sign-off'!F54,'Summary and sign-off'!A52,'Summary and sign-off'!A50)</f>
        <v>Check - each entry provides sufficient information</v>
      </c>
      <c r="F19" s="177"/>
      <c r="G19" s="87"/>
    </row>
    <row r="20" spans="1:7" ht="25.5" customHeight="1" x14ac:dyDescent="0.25">
      <c r="A20" s="89"/>
      <c r="B20" s="90" t="s">
        <v>96</v>
      </c>
      <c r="C20" s="91">
        <f>COUNTIF(C11:C18,'Summary and sign-off'!A45)</f>
        <v>4</v>
      </c>
      <c r="D20" s="17"/>
      <c r="E20" s="18"/>
      <c r="F20" s="19"/>
    </row>
    <row r="21" spans="1:7" ht="25.5" customHeight="1" x14ac:dyDescent="0.25">
      <c r="A21" s="89"/>
      <c r="B21" s="90" t="s">
        <v>97</v>
      </c>
      <c r="C21" s="91">
        <f>COUNTIF(C11:C18,'Summary and sign-off'!A46)</f>
        <v>0</v>
      </c>
      <c r="D21" s="17"/>
      <c r="E21" s="18"/>
      <c r="F21" s="19"/>
    </row>
    <row r="22" spans="1:7" x14ac:dyDescent="0.2">
      <c r="A22" s="20"/>
      <c r="B22" s="21"/>
      <c r="C22" s="20"/>
      <c r="D22" s="22"/>
      <c r="E22" s="22"/>
      <c r="F22" s="20"/>
    </row>
    <row r="23" spans="1:7" x14ac:dyDescent="0.2">
      <c r="A23" s="21" t="s">
        <v>152</v>
      </c>
      <c r="B23" s="21"/>
      <c r="C23" s="21"/>
      <c r="D23" s="21"/>
      <c r="E23" s="21"/>
      <c r="F23" s="21"/>
    </row>
    <row r="24" spans="1:7" ht="12.6" customHeight="1" x14ac:dyDescent="0.2">
      <c r="A24" s="23" t="s">
        <v>131</v>
      </c>
      <c r="B24" s="20"/>
      <c r="C24" s="20"/>
      <c r="D24" s="20"/>
      <c r="E24" s="20"/>
      <c r="F24" s="24"/>
    </row>
    <row r="25" spans="1:7" x14ac:dyDescent="0.2">
      <c r="A25" s="23" t="s">
        <v>79</v>
      </c>
      <c r="B25" s="25"/>
      <c r="C25" s="26"/>
      <c r="D25" s="26"/>
      <c r="E25" s="26"/>
      <c r="F25" s="27"/>
    </row>
    <row r="26" spans="1:7" x14ac:dyDescent="0.2">
      <c r="A26" s="23" t="s">
        <v>164</v>
      </c>
      <c r="B26" s="28"/>
      <c r="C26" s="28"/>
      <c r="D26" s="28"/>
      <c r="E26" s="28"/>
      <c r="F26" s="28"/>
    </row>
    <row r="27" spans="1:7" ht="12.75" customHeight="1" x14ac:dyDescent="0.2">
      <c r="A27" s="23" t="s">
        <v>165</v>
      </c>
      <c r="B27" s="20"/>
      <c r="C27" s="20"/>
      <c r="D27" s="20"/>
      <c r="E27" s="20"/>
      <c r="F27" s="20"/>
    </row>
    <row r="28" spans="1:7" ht="12.95" customHeight="1" x14ac:dyDescent="0.2">
      <c r="A28" s="29" t="s">
        <v>166</v>
      </c>
      <c r="B28" s="30"/>
      <c r="C28" s="30"/>
      <c r="D28" s="30"/>
      <c r="E28" s="30"/>
      <c r="F28" s="30"/>
    </row>
    <row r="29" spans="1:7" x14ac:dyDescent="0.2">
      <c r="A29" s="31" t="s">
        <v>167</v>
      </c>
      <c r="B29" s="32"/>
      <c r="C29" s="27"/>
      <c r="D29" s="27"/>
      <c r="E29" s="27"/>
      <c r="F29" s="27"/>
    </row>
    <row r="30" spans="1:7" ht="12.75" customHeight="1" x14ac:dyDescent="0.2">
      <c r="A30" s="31" t="s">
        <v>146</v>
      </c>
      <c r="B30" s="23"/>
      <c r="C30" s="33"/>
      <c r="D30" s="33"/>
      <c r="E30" s="33"/>
      <c r="F30" s="33"/>
    </row>
    <row r="31" spans="1:7" ht="12.75" customHeight="1" x14ac:dyDescent="0.2">
      <c r="A31" s="23"/>
      <c r="B31" s="23"/>
      <c r="C31" s="33"/>
      <c r="D31" s="33"/>
      <c r="E31" s="33"/>
      <c r="F31" s="33"/>
    </row>
    <row r="32" spans="1:7" ht="12.75" hidden="1" customHeight="1" x14ac:dyDescent="0.2">
      <c r="A32" s="23"/>
      <c r="B32" s="23"/>
      <c r="C32" s="33"/>
      <c r="D32" s="33"/>
      <c r="E32" s="33"/>
      <c r="F32" s="33"/>
    </row>
    <row r="33" spans="1:6" hidden="1" x14ac:dyDescent="0.2"/>
    <row r="34" spans="1:6" hidden="1" x14ac:dyDescent="0.2"/>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hidden="1" x14ac:dyDescent="0.2">
      <c r="A38" s="21"/>
      <c r="B38" s="21"/>
      <c r="C38" s="21"/>
      <c r="D38" s="21"/>
      <c r="E38" s="21"/>
      <c r="F38" s="21"/>
    </row>
    <row r="39" spans="1:6" hidden="1" x14ac:dyDescent="0.2">
      <c r="A39" s="21"/>
      <c r="B39" s="21"/>
      <c r="C39" s="21"/>
      <c r="D39" s="21"/>
      <c r="E39" s="21"/>
      <c r="F39" s="21"/>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C11:C18</xm:sqref>
        </x14:dataValidation>
        <x14:dataValidation type="list" errorStyle="information" operator="greaterThan" allowBlank="1" showInputMessage="1" prompt="Provide specific $ value if possible">
          <x14:formula1>
            <xm:f>'Summary and sign-off'!$A$39:$A$44</xm:f>
          </x14:formula1>
          <xm:sqref>E11:E18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Jason Zhang</cp:lastModifiedBy>
  <cp:revision/>
  <cp:lastPrinted>2021-07-21T05:36:19Z</cp:lastPrinted>
  <dcterms:created xsi:type="dcterms:W3CDTF">2010-10-17T20:59:02Z</dcterms:created>
  <dcterms:modified xsi:type="dcterms:W3CDTF">2021-07-23T00:24:18Z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