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K:\02-Corporate Services\04-IT Management\04-8 TeamShare\Website\Content\08 News &amp; Resources\05 Commissioner expense disclosures\"/>
    </mc:Choice>
  </mc:AlternateContent>
  <xr:revisionPtr revIDLastSave="0" documentId="8_{10903681-FF9C-4F21-8418-139B6E48CFEA}" xr6:coauthVersionLast="47" xr6:coauthVersionMax="47" xr10:uidLastSave="{00000000-0000-0000-0000-000000000000}"/>
  <bookViews>
    <workbookView xWindow="-110" yWindow="-110" windowWidth="19420" windowHeight="104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expenses'!$A$1:$E$37</definedName>
    <definedName name="_xlnm.Print_Area" localSheetId="5">'Gifts and benefits'!$A$1:$F$40</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Travel!$A$1:$E$157</definedName>
    <definedName name="_xlnm.Print_Titles" localSheetId="2">Travel!$24:$25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3" l="1"/>
  <c r="B14" i="3" l="1"/>
  <c r="B13" i="3"/>
  <c r="B12" i="3"/>
  <c r="B16" i="3"/>
  <c r="D29" i="4" l="1"/>
  <c r="C31" i="3"/>
  <c r="C25" i="2"/>
  <c r="C132" i="1"/>
  <c r="C146" i="1"/>
  <c r="C22" i="1"/>
  <c r="B6" i="13" l="1"/>
  <c r="E60" i="13"/>
  <c r="C60" i="13"/>
  <c r="C31" i="4"/>
  <c r="C30" i="4"/>
  <c r="B60" i="13" l="1"/>
  <c r="B59" i="13"/>
  <c r="D59" i="13"/>
  <c r="B58" i="13"/>
  <c r="D58" i="13"/>
  <c r="D57" i="13"/>
  <c r="B57" i="13"/>
  <c r="D56" i="13"/>
  <c r="B56" i="13"/>
  <c r="D55" i="13"/>
  <c r="B55" i="13"/>
  <c r="B2" i="4"/>
  <c r="B3" i="4"/>
  <c r="B2" i="3"/>
  <c r="B3" i="3"/>
  <c r="B2" i="2"/>
  <c r="B3" i="2"/>
  <c r="B2" i="1"/>
  <c r="B3" i="1"/>
  <c r="F58" i="13" l="1"/>
  <c r="D25" i="2" s="1"/>
  <c r="F60" i="13"/>
  <c r="E29" i="4" s="1"/>
  <c r="F59" i="13"/>
  <c r="D31" i="3" s="1"/>
  <c r="F57" i="13"/>
  <c r="D146" i="1" s="1"/>
  <c r="F56" i="13"/>
  <c r="D132" i="1" s="1"/>
  <c r="F55" i="13"/>
  <c r="D22" i="1" s="1"/>
  <c r="C13" i="13"/>
  <c r="C12" i="13"/>
  <c r="C11" i="13"/>
  <c r="C16" i="13" l="1"/>
  <c r="C17" i="13"/>
  <c r="B5" i="4" l="1"/>
  <c r="B4" i="4"/>
  <c r="B5" i="3"/>
  <c r="B4" i="3"/>
  <c r="B5" i="2"/>
  <c r="B4" i="2"/>
  <c r="B5" i="1"/>
  <c r="B4" i="1"/>
  <c r="C15" i="13" l="1"/>
  <c r="F12" i="13" l="1"/>
  <c r="C29" i="4"/>
  <c r="F11" i="13" s="1"/>
  <c r="F13" i="13" l="1"/>
  <c r="B146" i="1"/>
  <c r="B17" i="13" s="1"/>
  <c r="B132" i="1"/>
  <c r="B16" i="13" s="1"/>
  <c r="B22" i="1"/>
  <c r="B15" i="13" s="1"/>
  <c r="B31" i="3" l="1"/>
  <c r="B13" i="13" s="1"/>
  <c r="B25" i="2"/>
  <c r="B12" i="13" s="1"/>
  <c r="B11" i="13" l="1"/>
  <c r="B1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3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<sst xmlns="http://schemas.openxmlformats.org/spreadsheetml/2006/main" count="576" uniqueCount="239">
  <si>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</si>
  <si>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</si>
  <si>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</si>
  <si>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</si>
  <si>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</si>
  <si>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</si>
  <si>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</si>
  <si>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</si>
  <si>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</si>
  <si>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</si>
  <si>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</si>
  <si>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</si>
  <si>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</si>
  <si>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</si>
  <si>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</si>
  <si>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</si>
  <si>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</si>
  <si>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</si>
  <si>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</si>
  <si>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</si>
  <si>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</si>
  <si>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</si>
  <si>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</si>
  <si>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</si>
  <si>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</si>
  <si>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</si>
  <si>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</si>
  <si>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</si>
  <si>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</si>
  <si>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</si>
  <si>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</si>
  <si>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</si>
  <si>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</si>
  <si>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</si>
  <si>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</si>
  <si>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</si>
  <si>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</si>
  <si>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</si>
  <si>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</si>
  <si>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</si>
  <si>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</si>
  <si>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</si>
  <si>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</si>
  <si>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</si>
  <si>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</si>
  <si>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</si>
  <si>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</si>
  <si>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</si>
  <si>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</si>
  <si>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</si>
  <si>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</si>
  <si>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</si>
  <si>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</si>
  <si>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</si>
  <si>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</si>
  <si>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</si>
  <si>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</si>
  <si>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</si>
  <si>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</si>
  <si>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</si>
  <si>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</si>
  <si>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</si>
  <si>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</si>
  <si>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</si>
  <si>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</si>
  <si>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</si>
  <si>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</si>
  <si>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</si>
  <si>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</si>
  <si>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</si>
  <si>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</si>
  <si>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</si>
  <si>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</si>
  <si>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</si>
  <si>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</si>
  <si>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</si>
  <si>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</si>
  <si>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</si>
  <si>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</si>
  <si>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</si>
  <si>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</si>
  <si>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</si>
  <si>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</si>
  <si>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</si>
  <si>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</si>
  <si>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</si>
  <si>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</si>
  <si>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</si>
  <si>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</si>
  <si>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</si>
  <si>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</si>
  <si>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</si>
  <si>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</si>
  <si>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</si>
  <si>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</si>
  <si>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</si>
  <si>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</si>
  <si>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</si>
  <si>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</si>
  <si>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</si>
  <si>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</si>
  <si>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</si>
  <si>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</si>
  <si>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</si>
  <si>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</si>
  <si>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</si>
  <si>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</si>
  <si>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</si>
  <si>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</si>
  <si>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</si>
  <si>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</si>
  <si>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</si>
  <si>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</si>
  <si>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</si>
  <si>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</si>
  <si>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</si>
  <si>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</si>
  <si>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</si>
  <si>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</si>
  <si>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</si>
  <si>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</si>
  <si>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</si>
  <si>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</si>
  <si>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</si>
  <si>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</si>
  <si>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</si>
  <si>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</si>
  <si>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</si>
  <si>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</si>
  <si>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</si>
  <si>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</si>
  <si>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</si>
  <si>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</si>
  <si>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</si>
  <si>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</si>
  <si>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</si>
  <si>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</si>
  <si>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</si>
  <si>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</si>
  <si>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</si>
  <si>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</si>
  <si>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</si>
  <si>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</si>
  <si>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</si>
  <si>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</si>
  <si>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</si>
  <si>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</si>
  <si>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</si>
  <si>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</si>
  <si>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</si>
  <si>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</si>
  <si>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</si>
  <si>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</si>
  <si>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</si>
  <si>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</si>
  <si>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</si>
  <si>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</si>
  <si>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</si>
  <si>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</si>
  <si>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</si>
  <si>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</si>
  <si>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</si>
  <si>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</si>
  <si>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</si>
  <si>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</si>
  <si>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</si>
  <si>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</si>
  <si>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</si>
  <si>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</si>
  <si>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Health and Disability Commissioner</t>
  </si>
  <si>
    <t>Morag McDowell</t>
  </si>
  <si>
    <t>No international travel for the period.</t>
  </si>
  <si>
    <t>Airfare</t>
  </si>
  <si>
    <t>No local travel for the period.</t>
  </si>
  <si>
    <t>Taxi</t>
  </si>
  <si>
    <t>Corporate Services Manager</t>
  </si>
  <si>
    <t>No hospitality provided to external parties in 2022/23</t>
  </si>
  <si>
    <t>01/07/2022</t>
  </si>
  <si>
    <t>M McDowell Mobile Rental 2022 July Spark</t>
  </si>
  <si>
    <t>01/08/2022</t>
  </si>
  <si>
    <t>M McDowell Mobile Rental 2022 August Spark</t>
  </si>
  <si>
    <t>01/09/2022</t>
  </si>
  <si>
    <t>M McDowell Mobile Rental 2022 September Spark</t>
  </si>
  <si>
    <t>01/10/2022</t>
  </si>
  <si>
    <t>M McDowell Mobile Rental 2022 October Spark</t>
  </si>
  <si>
    <t>01/11/2022</t>
  </si>
  <si>
    <t>M McDowell Mobile Rental 2022 November Spark</t>
  </si>
  <si>
    <t>01/12/2022</t>
  </si>
  <si>
    <t>M McDowell Mobile Rental 2022 December Spark</t>
  </si>
  <si>
    <t>01/01/2023</t>
  </si>
  <si>
    <t>M McDowell Mobile Plan 2023 January Spark</t>
  </si>
  <si>
    <t>01/02/2023</t>
  </si>
  <si>
    <t>M McDowell Mobile Rental 2023 February Spark</t>
  </si>
  <si>
    <t>01/03/2023</t>
  </si>
  <si>
    <t>M McDowell Mobile Rental 2023 March Spark</t>
  </si>
  <si>
    <t>01/05/2023</t>
  </si>
  <si>
    <t>M McDowell Mobile Rental 20203 April Spark</t>
  </si>
  <si>
    <t>M McDowell Mobile Rental 20203 May  Spark</t>
  </si>
  <si>
    <t>01/06/2023</t>
  </si>
  <si>
    <t>M McDowell Mobile Rental 2023 June Spark</t>
  </si>
  <si>
    <t>Working in Wellington office</t>
  </si>
  <si>
    <t>Presenting at RANZCR ASM</t>
  </si>
  <si>
    <t>Wellington</t>
  </si>
  <si>
    <t>Christchurch</t>
  </si>
  <si>
    <t>Working in the Wellington office</t>
  </si>
  <si>
    <t>Meal</t>
  </si>
  <si>
    <t>Accommodation - 1 night</t>
  </si>
  <si>
    <t>Accommodation - 2 nights</t>
  </si>
  <si>
    <t>Queenstown</t>
  </si>
  <si>
    <t>Koru Club Membership</t>
  </si>
  <si>
    <t>Accommodation</t>
  </si>
  <si>
    <t>Natural Maori Lip &amp; Skin products</t>
  </si>
  <si>
    <t>Whitcoulls voucher</t>
  </si>
  <si>
    <t>A bottle of wine</t>
  </si>
  <si>
    <t>College of Radiology</t>
  </si>
  <si>
    <t>HPDT Conference</t>
  </si>
  <si>
    <t>Medical school</t>
  </si>
  <si>
    <t>A small pot of honey</t>
  </si>
  <si>
    <t>A blunt umbrella</t>
  </si>
  <si>
    <t>Association of Salaried Medical Specialists (ASMS)</t>
  </si>
  <si>
    <t>Presenting at RANZCR ASM Queenstown</t>
  </si>
  <si>
    <t>Attending Parliament launch and HQSC Board Meeting</t>
  </si>
  <si>
    <t>HDC eLearning Modules launch at Aotearoa Patient Safety Day</t>
  </si>
  <si>
    <t>Working in the Wellington office, attending HQSC event with Sir Bruce Keogh</t>
  </si>
  <si>
    <t>Working in the Wellington office and attending various regulatory authority meetings</t>
  </si>
  <si>
    <t>Working in the Wellington office and attending HQSC Board meeting</t>
  </si>
  <si>
    <t>Working in the Wellington office and attending National Quality Forum</t>
  </si>
  <si>
    <t>Guest speaker at Health Pratitioners Discipinary Tribunal</t>
  </si>
  <si>
    <t>Working in the Wellington office and attending Consumer Advisory Group</t>
  </si>
  <si>
    <t>Working in the Wellington office and meeting with Minister Verrall</t>
  </si>
  <si>
    <t>Working in the Wellington office and meeting with Medical Council of New Zealand</t>
  </si>
  <si>
    <t>Working in the Wellington office and meeting with Medical Sciences Secretariat</t>
  </si>
  <si>
    <t>Working in the Wellington office and UK representative of Medical Protection Society</t>
  </si>
  <si>
    <t>National Quality Forum meeting and other regulatory authority meetings</t>
  </si>
  <si>
    <t>Working in the Wellington office and presenting to Chief Inspectorate</t>
  </si>
  <si>
    <t>Working in the Wellington office, attending Ombudsman event, and interviewing for Director of Proceedings</t>
  </si>
  <si>
    <t>Presenting at RANZCOG Christchurch</t>
  </si>
  <si>
    <t>Working in Wellington office (Monthly charge)</t>
  </si>
  <si>
    <t>Shared with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</si>
</sst>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 numFmtId="168" formatCode="mmmm\-yyyy"/>
    <numFmt numFmtId="169" formatCode="d/mm/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4" fontId="23" fillId="0" borderId="0" applyFont="0" applyFill="0" applyBorder="0" applyAlignment="0" applyProtection="0"/>
  </cellStyleXfs>
  <cellXfs count="15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168" fontId="15" fillId="11" borderId="3" xfId="0" applyNumberFormat="1" applyFont="1" applyFill="1" applyBorder="1" applyAlignment="1" applyProtection="1">
      <alignment vertical="center"/>
      <protection locked="0"/>
    </xf>
    <xf numFmtId="167" fontId="15" fillId="11" borderId="3" xfId="0" applyNumberFormat="1" applyFont="1" applyFill="1" applyBorder="1" applyAlignment="1" applyProtection="1">
      <alignment horizontal="left" vertical="center"/>
      <protection locked="0"/>
    </xf>
    <xf numFmtId="169" fontId="15" fillId="11" borderId="3" xfId="0" applyNumberFormat="1" applyFont="1" applyFill="1" applyBorder="1" applyAlignment="1" applyProtection="1">
      <alignment horizontal="left" vertical="center"/>
      <protection locked="0"/>
    </xf>
    <xf numFmtId="14" fontId="15" fillId="11" borderId="3" xfId="0" applyNumberFormat="1" applyFont="1" applyFill="1" applyBorder="1" applyAlignment="1" applyProtection="1">
      <alignment horizontal="left" vertical="center"/>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urrency" xfId="2" builtinId="4"/>
    <cellStyle name="Currency 2" xfId="3" xr:uid="{62808C68-3A9F-4714-BB07-F79C4045AA3A}"/>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29" sqref="A29"/>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95" t="s">
        <v>1</v>
      </c>
    </row>
    <row r="3" spans="1:2" ht="17.25" customHeight="1" x14ac:dyDescent="0.3"/>
    <row r="4" spans="1:2" ht="23.25" customHeight="1" x14ac:dyDescent="0.3">
      <c r="A4" s="11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70"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6"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ht="17.25" customHeight="1" x14ac:dyDescent="0.3">
      <c r="A51" s="46" t="s">
        <v>44</v>
      </c>
    </row>
    <row r="52" spans="1:1" ht="17.25" customHeight="1" x14ac:dyDescent="0.3">
      <c r="A52" s="46"/>
    </row>
    <row r="53" spans="1:1" ht="22.5" customHeight="1" x14ac:dyDescent="0.3">
      <c r="A53" s="42" t="s">
        <v>45</v>
      </c>
    </row>
    <row r="54" spans="1:1" ht="32.25" customHeight="1" x14ac:dyDescent="0.3">
      <c r="A54" s="105" t="s">
        <v>46</v>
      </c>
    </row>
    <row r="55" spans="1:1" ht="17.25" customHeight="1" x14ac:dyDescent="0.3">
      <c r="A55" s="50" t="s">
        <v>47</v>
      </c>
    </row>
    <row r="56" spans="1:1" ht="17.25" customHeight="1" x14ac:dyDescent="0.3">
      <c r="A56" s="51" t="s">
        <v>48</v>
      </c>
    </row>
    <row r="57" spans="1:1" ht="17.25" customHeight="1" x14ac:dyDescent="0.3">
      <c r="A57" s="66" t="s">
        <v>49</v>
      </c>
    </row>
    <row r="58" spans="1:1" ht="17.25" customHeight="1" x14ac:dyDescent="0.3">
      <c r="A58" s="52" t="s">
        <v>50</v>
      </c>
    </row>
    <row r="59" spans="1:1" x14ac:dyDescent="0.3"/>
    <row r="61" spans="1:1" hidden="1" x14ac:dyDescent="0.3">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6" sqref="B6:F6"/>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9" t="s">
        <v>51</v>
      </c>
      <c r="B1" s="139"/>
      <c r="C1" s="139"/>
      <c r="D1" s="139"/>
      <c r="E1" s="139"/>
      <c r="F1" s="139"/>
      <c r="G1" s="17"/>
      <c r="H1" s="17"/>
      <c r="I1" s="17"/>
      <c r="J1" s="17"/>
      <c r="K1" s="17"/>
    </row>
    <row r="2" spans="1:11" ht="21" customHeight="1" x14ac:dyDescent="0.25">
      <c r="A2" s="3" t="s">
        <v>52</v>
      </c>
      <c r="B2" s="140" t="s">
        <v>169</v>
      </c>
      <c r="C2" s="140"/>
      <c r="D2" s="140"/>
      <c r="E2" s="140"/>
      <c r="F2" s="140"/>
      <c r="G2" s="17"/>
      <c r="H2" s="17"/>
      <c r="I2" s="17"/>
      <c r="J2" s="17"/>
      <c r="K2" s="17"/>
    </row>
    <row r="3" spans="1:11" ht="21" customHeight="1" x14ac:dyDescent="0.25">
      <c r="A3" s="3" t="s">
        <v>53</v>
      </c>
      <c r="B3" s="140" t="s">
        <v>170</v>
      </c>
      <c r="C3" s="140"/>
      <c r="D3" s="140"/>
      <c r="E3" s="140"/>
      <c r="F3" s="140"/>
      <c r="G3" s="17"/>
      <c r="H3" s="17"/>
      <c r="I3" s="17"/>
      <c r="J3" s="17"/>
      <c r="K3" s="17"/>
    </row>
    <row r="4" spans="1:11" ht="21" customHeight="1" x14ac:dyDescent="0.25">
      <c r="A4" s="3" t="s">
        <v>54</v>
      </c>
      <c r="B4" s="141">
        <v>44743</v>
      </c>
      <c r="C4" s="141"/>
      <c r="D4" s="141"/>
      <c r="E4" s="141"/>
      <c r="F4" s="141"/>
      <c r="G4" s="17"/>
      <c r="H4" s="17"/>
      <c r="I4" s="17"/>
      <c r="J4" s="17"/>
      <c r="K4" s="17"/>
    </row>
    <row r="5" spans="1:11" ht="21" customHeight="1" x14ac:dyDescent="0.25">
      <c r="A5" s="3" t="s">
        <v>55</v>
      </c>
      <c r="B5" s="141">
        <v>45107</v>
      </c>
      <c r="C5" s="141"/>
      <c r="D5" s="141"/>
      <c r="E5" s="141"/>
      <c r="F5" s="141"/>
      <c r="G5" s="17"/>
      <c r="H5" s="17"/>
      <c r="I5" s="17"/>
      <c r="J5" s="17"/>
      <c r="K5" s="17"/>
    </row>
    <row r="6" spans="1:11" ht="21" customHeight="1" x14ac:dyDescent="0.25">
      <c r="A6" s="3" t="s">
        <v>56</v>
      </c>
      <c r="B6" s="138" t="str">
        <f>IF(AND(Travel!B7&lt;&gt;A30,Hospitality!B7&lt;&gt;A30,'All other expenses'!B7&lt;&gt;A30,'Gifts and benefits'!B7&lt;&gt;A30),A31,IF(AND(Travel!B7=A30,Hospitality!B7=A30,'All other expenses'!B7=A30,'Gifts and benefits'!B7=A30),A33,A32))</f>
        <v>Data and totals checked on all sheets</v>
      </c>
      <c r="C6" s="138"/>
      <c r="D6" s="138"/>
      <c r="E6" s="138"/>
      <c r="F6" s="138"/>
      <c r="G6" s="23"/>
      <c r="H6" s="17"/>
      <c r="I6" s="17"/>
      <c r="J6" s="17"/>
      <c r="K6" s="17"/>
    </row>
    <row r="7" spans="1:11" ht="21" customHeight="1" x14ac:dyDescent="0.25">
      <c r="A7" s="3" t="s">
        <v>57</v>
      </c>
      <c r="B7" s="137" t="s">
        <v>89</v>
      </c>
      <c r="C7" s="137"/>
      <c r="D7" s="137"/>
      <c r="E7" s="137"/>
      <c r="F7" s="137"/>
      <c r="G7" s="23"/>
      <c r="H7" s="17"/>
      <c r="I7" s="17"/>
      <c r="J7" s="17"/>
      <c r="K7" s="17"/>
    </row>
    <row r="8" spans="1:11" ht="21" customHeight="1" x14ac:dyDescent="0.25">
      <c r="A8" s="3" t="s">
        <v>59</v>
      </c>
      <c r="B8" s="137" t="s">
        <v>175</v>
      </c>
      <c r="C8" s="137"/>
      <c r="D8" s="137"/>
      <c r="E8" s="137"/>
      <c r="F8" s="137"/>
      <c r="G8" s="23"/>
      <c r="H8" s="17"/>
      <c r="I8" s="17"/>
      <c r="J8" s="17"/>
      <c r="K8" s="17"/>
    </row>
    <row r="9" spans="1:11" ht="66.75" customHeight="1" x14ac:dyDescent="0.25">
      <c r="A9" s="136" t="s">
        <v>60</v>
      </c>
      <c r="B9" s="136"/>
      <c r="C9" s="136"/>
      <c r="D9" s="136"/>
      <c r="E9" s="136"/>
      <c r="F9" s="136"/>
      <c r="G9" s="23"/>
      <c r="H9" s="17"/>
      <c r="I9" s="17"/>
      <c r="J9" s="17"/>
      <c r="K9" s="17"/>
    </row>
    <row r="10" spans="1:11" s="94" customFormat="1" ht="36" customHeight="1" x14ac:dyDescent="0.3">
      <c r="A10" s="88" t="s">
        <v>61</v>
      </c>
      <c r="B10" s="89" t="s">
        <v>62</v>
      </c>
      <c r="C10" s="89" t="s">
        <v>63</v>
      </c>
      <c r="D10" s="90"/>
      <c r="E10" s="91" t="s">
        <v>29</v>
      </c>
      <c r="F10" s="92" t="s">
        <v>64</v>
      </c>
      <c r="G10" s="93"/>
      <c r="H10" s="93"/>
      <c r="I10" s="93"/>
      <c r="J10" s="93"/>
      <c r="K10" s="93"/>
    </row>
    <row r="11" spans="1:11" ht="27.75" customHeight="1" x14ac:dyDescent="0.35">
      <c r="A11" s="8" t="s">
        <v>65</v>
      </c>
      <c r="B11" s="60">
        <f>B15+B16+B17</f>
        <v>20825.109999999997</v>
      </c>
      <c r="C11" s="67" t="str">
        <f>IF(Travel!B6="",A34,Travel!B6)</f>
        <v>Figures exclude GST</v>
      </c>
      <c r="D11" s="6"/>
      <c r="E11" s="8" t="s">
        <v>66</v>
      </c>
      <c r="F11" s="33">
        <f>'Gifts and benefits'!C29</f>
        <v>6</v>
      </c>
      <c r="G11" s="29"/>
      <c r="H11" s="29"/>
      <c r="I11" s="29"/>
      <c r="J11" s="29"/>
      <c r="K11" s="29"/>
    </row>
    <row r="12" spans="1:11" ht="27.75" customHeight="1" x14ac:dyDescent="0.35">
      <c r="A12" s="8" t="s">
        <v>24</v>
      </c>
      <c r="B12" s="60">
        <f>Hospitality!B25</f>
        <v>0</v>
      </c>
      <c r="C12" s="67" t="str">
        <f>IF(Hospitality!B6="",A34,Hospitality!B6)</f>
        <v>Figures exclude GST</v>
      </c>
      <c r="D12" s="6"/>
      <c r="E12" s="8" t="s">
        <v>67</v>
      </c>
      <c r="F12" s="33">
        <f>'Gifts and benefits'!C30</f>
        <v>6</v>
      </c>
      <c r="G12" s="29"/>
      <c r="H12" s="29"/>
      <c r="I12" s="29"/>
      <c r="J12" s="29"/>
      <c r="K12" s="29"/>
    </row>
    <row r="13" spans="1:11" ht="27.75" customHeight="1" x14ac:dyDescent="0.25">
      <c r="A13" s="8" t="s">
        <v>68</v>
      </c>
      <c r="B13" s="60">
        <f>'All other expenses'!B31</f>
        <v>1082.69</v>
      </c>
      <c r="C13" s="67" t="str">
        <f>IF('All other expenses'!B6="",A34,'All other expenses'!B6)</f>
        <v>Figures exclude GST</v>
      </c>
      <c r="D13" s="6"/>
      <c r="E13" s="8" t="s">
        <v>69</v>
      </c>
      <c r="F13" s="33">
        <f>'Gifts and benefits'!C31</f>
        <v>0</v>
      </c>
      <c r="G13" s="17"/>
      <c r="H13" s="17"/>
      <c r="I13" s="17"/>
      <c r="J13" s="17"/>
      <c r="K13" s="17"/>
    </row>
    <row r="14" spans="1:11" ht="12.75" customHeight="1" x14ac:dyDescent="0.25">
      <c r="A14" s="7"/>
      <c r="B14" s="61"/>
      <c r="C14" s="68"/>
      <c r="D14" s="34"/>
      <c r="E14" s="6"/>
      <c r="F14" s="35"/>
      <c r="G14" s="17"/>
      <c r="H14" s="17"/>
      <c r="I14" s="17"/>
      <c r="J14" s="17"/>
      <c r="K14" s="17"/>
    </row>
    <row r="15" spans="1:11" ht="27.75" customHeight="1" x14ac:dyDescent="0.25">
      <c r="A15" s="9" t="s">
        <v>70</v>
      </c>
      <c r="B15" s="62">
        <f>Travel!B22</f>
        <v>0</v>
      </c>
      <c r="C15" s="69" t="str">
        <f>C11</f>
        <v>Figures exclude GST</v>
      </c>
      <c r="D15" s="6"/>
      <c r="E15" s="6"/>
      <c r="F15" s="35"/>
      <c r="G15" s="17"/>
      <c r="H15" s="17"/>
      <c r="I15" s="17"/>
      <c r="J15" s="17"/>
      <c r="K15" s="17"/>
    </row>
    <row r="16" spans="1:11" ht="27.75" customHeight="1" x14ac:dyDescent="0.25">
      <c r="A16" s="9" t="s">
        <v>71</v>
      </c>
      <c r="B16" s="62">
        <f>Travel!B132</f>
        <v>20825.109999999997</v>
      </c>
      <c r="C16" s="69" t="str">
        <f>C11</f>
        <v>Figures exclude GST</v>
      </c>
      <c r="D16" s="36"/>
      <c r="E16" s="6"/>
      <c r="F16" s="37"/>
      <c r="G16" s="17"/>
      <c r="H16" s="17"/>
      <c r="I16" s="17"/>
      <c r="J16" s="17"/>
      <c r="K16" s="17"/>
    </row>
    <row r="17" spans="1:11" ht="27.75" customHeight="1" x14ac:dyDescent="0.25">
      <c r="A17" s="9" t="s">
        <v>72</v>
      </c>
      <c r="B17" s="62">
        <f>Travel!B146</f>
        <v>0</v>
      </c>
      <c r="C17" s="69"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73</v>
      </c>
      <c r="B19" s="19"/>
      <c r="C19" s="17"/>
      <c r="D19" s="17"/>
      <c r="E19" s="17"/>
      <c r="F19" s="17"/>
      <c r="G19" s="17"/>
      <c r="H19" s="17"/>
      <c r="I19" s="17"/>
      <c r="J19" s="17"/>
      <c r="K19" s="17"/>
    </row>
    <row r="20" spans="1:11" x14ac:dyDescent="0.25">
      <c r="A20" s="20" t="s">
        <v>74</v>
      </c>
      <c r="D20" s="17"/>
      <c r="E20" s="17"/>
      <c r="F20" s="17"/>
      <c r="G20" s="17"/>
      <c r="H20" s="17"/>
      <c r="I20" s="17"/>
      <c r="J20" s="17"/>
      <c r="K20" s="17"/>
    </row>
    <row r="21" spans="1:11" ht="12.65" customHeight="1" x14ac:dyDescent="0.25">
      <c r="A21" s="20" t="s">
        <v>75</v>
      </c>
      <c r="D21" s="17"/>
      <c r="E21" s="17"/>
      <c r="F21" s="17"/>
      <c r="G21" s="17"/>
      <c r="H21" s="17"/>
      <c r="I21" s="17"/>
      <c r="J21" s="17"/>
      <c r="K21" s="17"/>
    </row>
    <row r="22" spans="1:11" ht="12.65" customHeight="1" x14ac:dyDescent="0.25">
      <c r="A22" s="20" t="s">
        <v>76</v>
      </c>
      <c r="D22" s="17"/>
      <c r="E22" s="17"/>
      <c r="F22" s="17"/>
      <c r="G22" s="17"/>
      <c r="H22" s="17"/>
      <c r="I22" s="17"/>
      <c r="J22" s="17"/>
      <c r="K22" s="17"/>
    </row>
    <row r="23" spans="1:11" ht="12.65" customHeight="1" x14ac:dyDescent="0.25">
      <c r="A23" s="20" t="s">
        <v>77</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78</v>
      </c>
      <c r="B25" s="13"/>
      <c r="C25" s="13"/>
      <c r="D25" s="13"/>
      <c r="E25" s="13"/>
      <c r="F25" s="13"/>
      <c r="G25" s="17"/>
      <c r="H25" s="17"/>
      <c r="I25" s="17"/>
      <c r="J25" s="17"/>
      <c r="K25" s="17"/>
    </row>
    <row r="26" spans="1:11" ht="12.75" hidden="1" customHeight="1" x14ac:dyDescent="0.25">
      <c r="A26" s="11" t="s">
        <v>79</v>
      </c>
      <c r="B26" s="4"/>
      <c r="C26" s="4"/>
      <c r="D26" s="11"/>
      <c r="E26" s="11"/>
      <c r="F26" s="11"/>
      <c r="G26" s="17"/>
      <c r="H26" s="17"/>
      <c r="I26" s="17"/>
      <c r="J26" s="17"/>
      <c r="K26" s="17"/>
    </row>
    <row r="27" spans="1:11" hidden="1" x14ac:dyDescent="0.25">
      <c r="A27" s="10" t="s">
        <v>80</v>
      </c>
      <c r="B27" s="10"/>
      <c r="C27" s="10"/>
      <c r="D27" s="10"/>
      <c r="E27" s="10"/>
      <c r="F27" s="10"/>
      <c r="G27" s="17"/>
      <c r="H27" s="17"/>
      <c r="I27" s="17"/>
      <c r="J27" s="17"/>
      <c r="K27" s="17"/>
    </row>
    <row r="28" spans="1:11" hidden="1" x14ac:dyDescent="0.25">
      <c r="A28" s="10" t="s">
        <v>81</v>
      </c>
      <c r="B28" s="10"/>
      <c r="C28" s="10"/>
      <c r="D28" s="10"/>
      <c r="E28" s="10"/>
      <c r="F28" s="10"/>
      <c r="G28" s="17"/>
      <c r="H28" s="17"/>
      <c r="I28" s="17"/>
      <c r="J28" s="17"/>
      <c r="K28" s="17"/>
    </row>
    <row r="29" spans="1:11" hidden="1" x14ac:dyDescent="0.25">
      <c r="A29" s="11" t="s">
        <v>82</v>
      </c>
      <c r="B29" s="11"/>
      <c r="C29" s="11"/>
      <c r="D29" s="11"/>
      <c r="E29" s="11"/>
      <c r="F29" s="11"/>
      <c r="G29" s="17"/>
      <c r="H29" s="17"/>
      <c r="I29" s="17"/>
      <c r="J29" s="17"/>
      <c r="K29" s="17"/>
    </row>
    <row r="30" spans="1:11" hidden="1" x14ac:dyDescent="0.25">
      <c r="A30" s="11" t="s">
        <v>83</v>
      </c>
      <c r="B30" s="11"/>
      <c r="C30" s="11"/>
      <c r="D30" s="11"/>
      <c r="E30" s="11"/>
      <c r="F30" s="11"/>
      <c r="G30" s="17"/>
      <c r="H30" s="17"/>
      <c r="I30" s="17"/>
      <c r="J30" s="17"/>
      <c r="K30" s="17"/>
    </row>
    <row r="31" spans="1:11" hidden="1" x14ac:dyDescent="0.25">
      <c r="A31" s="10" t="s">
        <v>84</v>
      </c>
      <c r="B31" s="10"/>
      <c r="C31" s="10"/>
      <c r="D31" s="10"/>
      <c r="E31" s="10"/>
      <c r="F31" s="10"/>
      <c r="G31" s="17"/>
      <c r="H31" s="17"/>
      <c r="I31" s="17"/>
      <c r="J31" s="17"/>
      <c r="K31" s="17"/>
    </row>
    <row r="32" spans="1:11" hidden="1" x14ac:dyDescent="0.25">
      <c r="A32" s="10" t="s">
        <v>85</v>
      </c>
      <c r="B32" s="10"/>
      <c r="C32" s="10"/>
      <c r="D32" s="10"/>
      <c r="E32" s="10"/>
      <c r="F32" s="10"/>
      <c r="G32" s="17"/>
      <c r="H32" s="17"/>
      <c r="I32" s="17"/>
      <c r="J32" s="17"/>
      <c r="K32" s="17"/>
    </row>
    <row r="33" spans="1:11" hidden="1" x14ac:dyDescent="0.25">
      <c r="A33" s="10" t="s">
        <v>86</v>
      </c>
      <c r="B33" s="10"/>
      <c r="C33" s="10"/>
      <c r="D33" s="10"/>
      <c r="E33" s="10"/>
      <c r="F33" s="10"/>
      <c r="G33" s="17"/>
      <c r="H33" s="17"/>
      <c r="I33" s="17"/>
      <c r="J33" s="17"/>
      <c r="K33" s="17"/>
    </row>
    <row r="34" spans="1:11" hidden="1" x14ac:dyDescent="0.25">
      <c r="A34" s="11" t="s">
        <v>87</v>
      </c>
      <c r="B34" s="11"/>
      <c r="C34" s="11"/>
      <c r="D34" s="11"/>
      <c r="E34" s="11"/>
      <c r="F34" s="11"/>
      <c r="G34" s="17"/>
      <c r="H34" s="17"/>
      <c r="I34" s="17"/>
      <c r="J34" s="17"/>
      <c r="K34" s="17"/>
    </row>
    <row r="35" spans="1:11" hidden="1" x14ac:dyDescent="0.25">
      <c r="A35" s="11" t="s">
        <v>88</v>
      </c>
      <c r="B35" s="11"/>
      <c r="C35" s="11"/>
      <c r="D35" s="11"/>
      <c r="E35" s="11"/>
      <c r="F35" s="11"/>
      <c r="G35" s="17"/>
      <c r="H35" s="17"/>
      <c r="I35" s="17"/>
      <c r="J35" s="17"/>
      <c r="K35" s="17"/>
    </row>
    <row r="36" spans="1:11" hidden="1" x14ac:dyDescent="0.25">
      <c r="A36" s="10" t="s">
        <v>58</v>
      </c>
      <c r="B36" s="64"/>
      <c r="C36" s="64"/>
      <c r="D36" s="64"/>
      <c r="E36" s="64"/>
      <c r="F36" s="64"/>
      <c r="G36" s="17"/>
      <c r="H36" s="17"/>
      <c r="I36" s="17"/>
      <c r="J36" s="17"/>
      <c r="K36" s="17"/>
    </row>
    <row r="37" spans="1:11" hidden="1" x14ac:dyDescent="0.25">
      <c r="A37" s="10" t="s">
        <v>89</v>
      </c>
      <c r="B37" s="64"/>
      <c r="C37" s="64"/>
      <c r="D37" s="64"/>
      <c r="E37" s="64"/>
      <c r="F37" s="64"/>
      <c r="G37" s="17"/>
      <c r="H37" s="17"/>
      <c r="I37" s="17"/>
      <c r="J37" s="17"/>
      <c r="K37" s="17"/>
    </row>
    <row r="38" spans="1:11" hidden="1" x14ac:dyDescent="0.25">
      <c r="A38" s="10" t="s">
        <v>168</v>
      </c>
      <c r="B38" s="64"/>
      <c r="C38" s="64"/>
      <c r="D38" s="64"/>
      <c r="E38" s="64"/>
      <c r="F38" s="64"/>
      <c r="G38" s="17"/>
      <c r="H38" s="17"/>
      <c r="I38" s="17"/>
      <c r="J38" s="17"/>
      <c r="K38" s="17"/>
    </row>
    <row r="39" spans="1:11" hidden="1" x14ac:dyDescent="0.25">
      <c r="A39" s="11" t="s">
        <v>90</v>
      </c>
      <c r="B39" s="4"/>
      <c r="C39" s="4"/>
      <c r="D39" s="4"/>
      <c r="E39" s="4"/>
      <c r="F39" s="4"/>
      <c r="G39" s="17"/>
      <c r="H39" s="17"/>
      <c r="I39" s="17"/>
      <c r="J39" s="17"/>
      <c r="K39" s="17"/>
    </row>
    <row r="40" spans="1:11" hidden="1" x14ac:dyDescent="0.25">
      <c r="A40" s="4" t="s">
        <v>91</v>
      </c>
      <c r="B40" s="4"/>
      <c r="C40" s="4"/>
      <c r="D40" s="4"/>
      <c r="E40" s="4"/>
      <c r="F40" s="4"/>
      <c r="G40" s="17"/>
      <c r="H40" s="17"/>
      <c r="I40" s="17"/>
      <c r="J40" s="17"/>
      <c r="K40" s="17"/>
    </row>
    <row r="41" spans="1:11" hidden="1" x14ac:dyDescent="0.25">
      <c r="A41" s="4" t="s">
        <v>92</v>
      </c>
      <c r="B41" s="4"/>
      <c r="C41" s="4"/>
      <c r="D41" s="4"/>
      <c r="E41" s="4"/>
      <c r="F41" s="4"/>
      <c r="G41" s="17"/>
      <c r="H41" s="17"/>
      <c r="I41" s="17"/>
      <c r="J41" s="17"/>
      <c r="K41" s="17"/>
    </row>
    <row r="42" spans="1:11" hidden="1" x14ac:dyDescent="0.25">
      <c r="A42" s="4" t="s">
        <v>93</v>
      </c>
      <c r="B42" s="4"/>
      <c r="C42" s="4"/>
      <c r="D42" s="4"/>
      <c r="E42" s="4"/>
      <c r="F42" s="4"/>
      <c r="G42" s="17"/>
      <c r="H42" s="17"/>
      <c r="I42" s="17"/>
      <c r="J42" s="17"/>
      <c r="K42" s="17"/>
    </row>
    <row r="43" spans="1:11" hidden="1" x14ac:dyDescent="0.25">
      <c r="A43" s="4" t="s">
        <v>94</v>
      </c>
      <c r="B43" s="4"/>
      <c r="C43" s="4"/>
      <c r="D43" s="4"/>
      <c r="E43" s="4"/>
      <c r="F43" s="4"/>
      <c r="G43" s="17"/>
      <c r="H43" s="17"/>
      <c r="I43" s="17"/>
      <c r="J43" s="17"/>
      <c r="K43" s="17"/>
    </row>
    <row r="44" spans="1:11" hidden="1" x14ac:dyDescent="0.25">
      <c r="A44" s="4" t="s">
        <v>95</v>
      </c>
      <c r="B44" s="4"/>
      <c r="C44" s="4"/>
      <c r="D44" s="4"/>
      <c r="E44" s="4"/>
      <c r="F44" s="4"/>
      <c r="G44" s="17"/>
      <c r="H44" s="17"/>
      <c r="I44" s="17"/>
      <c r="J44" s="17"/>
      <c r="K44" s="17"/>
    </row>
    <row r="45" spans="1:11" hidden="1" x14ac:dyDescent="0.25">
      <c r="A45" s="65" t="s">
        <v>96</v>
      </c>
      <c r="B45" s="64"/>
      <c r="C45" s="64"/>
      <c r="D45" s="64"/>
      <c r="E45" s="64"/>
      <c r="F45" s="64"/>
      <c r="G45" s="17"/>
      <c r="H45" s="17"/>
      <c r="I45" s="17"/>
      <c r="J45" s="17"/>
      <c r="K45" s="17"/>
    </row>
    <row r="46" spans="1:11" hidden="1" x14ac:dyDescent="0.25">
      <c r="A46" s="64" t="s">
        <v>97</v>
      </c>
      <c r="B46" s="64"/>
      <c r="C46" s="64"/>
      <c r="D46" s="64"/>
      <c r="E46" s="64"/>
      <c r="F46" s="64"/>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2" t="s">
        <v>98</v>
      </c>
      <c r="B48" s="64"/>
      <c r="C48" s="64"/>
      <c r="D48" s="64"/>
      <c r="E48" s="64"/>
      <c r="F48" s="64"/>
      <c r="G48" s="17"/>
      <c r="H48" s="17"/>
      <c r="I48" s="17"/>
      <c r="J48" s="17"/>
      <c r="K48" s="17"/>
    </row>
    <row r="49" spans="1:11" ht="25" hidden="1" x14ac:dyDescent="0.25">
      <c r="A49" s="82" t="s">
        <v>99</v>
      </c>
      <c r="B49" s="64"/>
      <c r="C49" s="64"/>
      <c r="D49" s="64"/>
      <c r="E49" s="64"/>
      <c r="F49" s="64"/>
      <c r="G49" s="17"/>
      <c r="H49" s="17"/>
      <c r="I49" s="17"/>
      <c r="J49" s="17"/>
      <c r="K49" s="17"/>
    </row>
    <row r="50" spans="1:11" ht="25" hidden="1" x14ac:dyDescent="0.25">
      <c r="A50" s="83" t="s">
        <v>100</v>
      </c>
      <c r="B50" s="4"/>
      <c r="C50" s="4"/>
      <c r="D50" s="4"/>
      <c r="E50" s="4"/>
      <c r="F50" s="4"/>
      <c r="G50" s="17"/>
      <c r="H50" s="17"/>
      <c r="I50" s="17"/>
      <c r="J50" s="17"/>
      <c r="K50" s="17"/>
    </row>
    <row r="51" spans="1:11" ht="25" hidden="1" x14ac:dyDescent="0.25">
      <c r="A51" s="83" t="s">
        <v>101</v>
      </c>
      <c r="B51" s="4"/>
      <c r="C51" s="4"/>
      <c r="D51" s="4"/>
      <c r="E51" s="4"/>
      <c r="F51" s="4"/>
      <c r="G51" s="17"/>
      <c r="H51" s="17"/>
      <c r="I51" s="17"/>
      <c r="J51" s="17"/>
      <c r="K51" s="17"/>
    </row>
    <row r="52" spans="1:11" ht="37.5" hidden="1" x14ac:dyDescent="0.3">
      <c r="A52" s="83" t="s">
        <v>102</v>
      </c>
      <c r="B52" s="75"/>
      <c r="C52" s="75"/>
      <c r="D52" s="75"/>
      <c r="E52" s="11"/>
      <c r="F52" s="11"/>
      <c r="G52" s="17"/>
      <c r="H52" s="17"/>
      <c r="I52" s="17"/>
      <c r="J52" s="17"/>
      <c r="K52" s="17"/>
    </row>
    <row r="53" spans="1:11" ht="13" hidden="1" x14ac:dyDescent="0.3">
      <c r="A53" s="80" t="s">
        <v>103</v>
      </c>
      <c r="B53" s="74"/>
      <c r="C53" s="74"/>
      <c r="D53" s="74"/>
      <c r="E53" s="10"/>
      <c r="F53" s="10" t="b">
        <v>1</v>
      </c>
      <c r="G53" s="17"/>
      <c r="H53" s="17"/>
      <c r="I53" s="17"/>
      <c r="J53" s="17"/>
      <c r="K53" s="17"/>
    </row>
    <row r="54" spans="1:11" ht="13" hidden="1" x14ac:dyDescent="0.3">
      <c r="A54" s="81" t="s">
        <v>104</v>
      </c>
      <c r="B54" s="80"/>
      <c r="C54" s="80"/>
      <c r="D54" s="80"/>
      <c r="E54" s="10"/>
      <c r="F54" s="10" t="b">
        <v>0</v>
      </c>
      <c r="G54" s="17"/>
      <c r="H54" s="17"/>
      <c r="I54" s="17"/>
      <c r="J54" s="17"/>
      <c r="K54" s="17"/>
    </row>
    <row r="55" spans="1:11" ht="13" hidden="1" x14ac:dyDescent="0.25">
      <c r="A55" s="84"/>
      <c r="B55" s="76">
        <f>COUNT(Travel!B12:B21)</f>
        <v>0</v>
      </c>
      <c r="C55" s="76"/>
      <c r="D55" s="76">
        <f>COUNTIF(Travel!D12:D21,"*")</f>
        <v>0</v>
      </c>
      <c r="E55" s="77"/>
      <c r="F55" s="77" t="b">
        <f>MIN(B55,D55)=MAX(B55,D55)</f>
        <v>1</v>
      </c>
      <c r="G55" s="17"/>
      <c r="H55" s="17"/>
      <c r="I55" s="17"/>
      <c r="J55" s="17"/>
      <c r="K55" s="17"/>
    </row>
    <row r="56" spans="1:11" ht="13" hidden="1" x14ac:dyDescent="0.25">
      <c r="A56" s="84" t="s">
        <v>105</v>
      </c>
      <c r="B56" s="76">
        <f>COUNT(Travel!B26:B131)</f>
        <v>98</v>
      </c>
      <c r="C56" s="76"/>
      <c r="D56" s="76">
        <f>COUNTIF(Travel!D26:D131,"*")</f>
        <v>98</v>
      </c>
      <c r="E56" s="77"/>
      <c r="F56" s="77" t="b">
        <f>MIN(B56,D56)=MAX(B56,D56)</f>
        <v>1</v>
      </c>
    </row>
    <row r="57" spans="1:11" ht="13" hidden="1" x14ac:dyDescent="0.3">
      <c r="A57" s="85"/>
      <c r="B57" s="76">
        <f>COUNT(Travel!B136:B145)</f>
        <v>0</v>
      </c>
      <c r="C57" s="76"/>
      <c r="D57" s="76">
        <f>COUNTIF(Travel!D136:D145,"*")</f>
        <v>0</v>
      </c>
      <c r="E57" s="77"/>
      <c r="F57" s="77" t="b">
        <f>MIN(B57,D57)=MAX(B57,D57)</f>
        <v>1</v>
      </c>
    </row>
    <row r="58" spans="1:11" ht="13" hidden="1" x14ac:dyDescent="0.3">
      <c r="A58" s="86" t="s">
        <v>106</v>
      </c>
      <c r="B58" s="78">
        <f>COUNT(Hospitality!B11:B24)</f>
        <v>0</v>
      </c>
      <c r="C58" s="78"/>
      <c r="D58" s="78">
        <f>COUNTIF(Hospitality!D11:D24,"*")</f>
        <v>0</v>
      </c>
      <c r="E58" s="79"/>
      <c r="F58" s="79" t="b">
        <f>MIN(B58,D58)=MAX(B58,D58)</f>
        <v>1</v>
      </c>
    </row>
    <row r="59" spans="1:11" ht="13" hidden="1" x14ac:dyDescent="0.3">
      <c r="A59" s="87" t="s">
        <v>107</v>
      </c>
      <c r="B59" s="77">
        <f>COUNT('All other expenses'!B11:B30)</f>
        <v>13</v>
      </c>
      <c r="C59" s="77"/>
      <c r="D59" s="77">
        <f>COUNTIF('All other expenses'!D11:D30,"*")</f>
        <v>0</v>
      </c>
      <c r="E59" s="77"/>
      <c r="F59" s="77" t="b">
        <f>MIN(B59,D59)=MAX(B59,D59)</f>
        <v>0</v>
      </c>
    </row>
    <row r="60" spans="1:11" ht="13" hidden="1" x14ac:dyDescent="0.3">
      <c r="A60" s="86" t="s">
        <v>108</v>
      </c>
      <c r="B60" s="78">
        <f>COUNTIF('Gifts and benefits'!B11:B28,"*")</f>
        <v>6</v>
      </c>
      <c r="C60" s="78">
        <f>COUNTIF('Gifts and benefits'!C11:C28,"*")</f>
        <v>6</v>
      </c>
      <c r="D60" s="78"/>
      <c r="E60" s="78">
        <f>COUNTA('Gifts and benefits'!E11:E28)</f>
        <v>6</v>
      </c>
      <c r="F60" s="79"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378"/>
  <sheetViews>
    <sheetView topLeftCell="A7" zoomScale="130" zoomScaleNormal="13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39" t="s">
        <v>109</v>
      </c>
      <c r="B1" s="139"/>
      <c r="C1" s="139"/>
      <c r="D1" s="139"/>
      <c r="E1" s="139"/>
      <c r="F1" s="17"/>
    </row>
    <row r="2" spans="1:6" ht="21" customHeight="1" x14ac:dyDescent="0.25">
      <c r="A2" s="3" t="s">
        <v>52</v>
      </c>
      <c r="B2" s="142" t="str">
        <f>'Summary and sign-off'!B2:F2</f>
        <v>Health and Disability Commissioner</v>
      </c>
      <c r="C2" s="142"/>
      <c r="D2" s="142"/>
      <c r="E2" s="142"/>
      <c r="F2" s="17"/>
    </row>
    <row r="3" spans="1:6" ht="21" customHeight="1" x14ac:dyDescent="0.25">
      <c r="A3" s="3" t="s">
        <v>110</v>
      </c>
      <c r="B3" s="142" t="str">
        <f>'Summary and sign-off'!B3:F3</f>
        <v>Morag McDowell</v>
      </c>
      <c r="C3" s="142"/>
      <c r="D3" s="142"/>
      <c r="E3" s="142"/>
      <c r="F3" s="17"/>
    </row>
    <row r="4" spans="1:6" ht="21" customHeight="1" x14ac:dyDescent="0.25">
      <c r="A4" s="3" t="s">
        <v>111</v>
      </c>
      <c r="B4" s="142">
        <f>'Summary and sign-off'!B4:F4</f>
        <v>44743</v>
      </c>
      <c r="C4" s="142"/>
      <c r="D4" s="142"/>
      <c r="E4" s="142"/>
      <c r="F4" s="17"/>
    </row>
    <row r="5" spans="1:6" ht="21" customHeight="1" x14ac:dyDescent="0.25">
      <c r="A5" s="3" t="s">
        <v>112</v>
      </c>
      <c r="B5" s="142">
        <f>'Summary and sign-off'!B5:F5</f>
        <v>45107</v>
      </c>
      <c r="C5" s="142"/>
      <c r="D5" s="142"/>
      <c r="E5" s="142"/>
      <c r="F5" s="17"/>
    </row>
    <row r="6" spans="1:6" ht="21" customHeight="1" x14ac:dyDescent="0.25">
      <c r="A6" s="3" t="s">
        <v>113</v>
      </c>
      <c r="B6" s="137" t="s">
        <v>81</v>
      </c>
      <c r="C6" s="137"/>
      <c r="D6" s="137"/>
      <c r="E6" s="137"/>
      <c r="F6" s="17"/>
    </row>
    <row r="7" spans="1:6" ht="21" customHeight="1" x14ac:dyDescent="0.25">
      <c r="A7" s="3" t="s">
        <v>56</v>
      </c>
      <c r="B7" s="137" t="s">
        <v>83</v>
      </c>
      <c r="C7" s="137"/>
      <c r="D7" s="137"/>
      <c r="E7" s="137"/>
      <c r="F7" s="17"/>
    </row>
    <row r="8" spans="1:6" ht="36" customHeight="1" x14ac:dyDescent="0.3">
      <c r="A8" s="145" t="s">
        <v>114</v>
      </c>
      <c r="B8" s="146"/>
      <c r="C8" s="146"/>
      <c r="D8" s="146"/>
      <c r="E8" s="146"/>
      <c r="F8" s="19"/>
    </row>
    <row r="9" spans="1:6" ht="36" customHeight="1" x14ac:dyDescent="0.3">
      <c r="A9" s="147" t="s">
        <v>115</v>
      </c>
      <c r="B9" s="148"/>
      <c r="C9" s="148"/>
      <c r="D9" s="148"/>
      <c r="E9" s="148"/>
      <c r="F9" s="19"/>
    </row>
    <row r="10" spans="1:6" ht="24.75" customHeight="1" x14ac:dyDescent="0.35">
      <c r="A10" s="144" t="s">
        <v>116</v>
      </c>
      <c r="B10" s="149"/>
      <c r="C10" s="144"/>
      <c r="D10" s="144"/>
      <c r="E10" s="144"/>
      <c r="F10" s="29"/>
    </row>
    <row r="11" spans="1:6" ht="27" customHeight="1" x14ac:dyDescent="0.25">
      <c r="A11" s="24" t="s">
        <v>117</v>
      </c>
      <c r="B11" s="24" t="s">
        <v>118</v>
      </c>
      <c r="C11" s="24" t="s">
        <v>119</v>
      </c>
      <c r="D11" s="24" t="s">
        <v>120</v>
      </c>
      <c r="E11" s="24" t="s">
        <v>121</v>
      </c>
      <c r="F11" s="30"/>
    </row>
    <row r="12" spans="1:6" s="2" customFormat="1" hidden="1" x14ac:dyDescent="0.25">
      <c r="A12" s="96"/>
      <c r="B12" s="97"/>
      <c r="C12" s="98"/>
      <c r="D12" s="98"/>
      <c r="E12" s="99"/>
      <c r="F12" s="1"/>
    </row>
    <row r="13" spans="1:6" s="2" customFormat="1" x14ac:dyDescent="0.25">
      <c r="A13" s="120" t="s">
        <v>171</v>
      </c>
      <c r="B13" s="121"/>
      <c r="C13" s="122"/>
      <c r="D13" s="122"/>
      <c r="E13" s="123"/>
      <c r="F13" s="1"/>
    </row>
    <row r="14" spans="1:6" s="2" customFormat="1" x14ac:dyDescent="0.25">
      <c r="A14" s="120"/>
      <c r="B14" s="121"/>
      <c r="C14" s="122"/>
      <c r="D14" s="122"/>
      <c r="E14" s="123"/>
      <c r="F14" s="1"/>
    </row>
    <row r="15" spans="1:6" s="2" customFormat="1" hidden="1" x14ac:dyDescent="0.25">
      <c r="A15" s="120"/>
      <c r="B15" s="121"/>
      <c r="C15" s="122"/>
      <c r="D15" s="122"/>
      <c r="E15" s="123"/>
      <c r="F15" s="1"/>
    </row>
    <row r="16" spans="1:6" s="2" customFormat="1" hidden="1" x14ac:dyDescent="0.25">
      <c r="A16" s="120"/>
      <c r="B16" s="121"/>
      <c r="C16" s="122"/>
      <c r="D16" s="122"/>
      <c r="E16" s="123"/>
      <c r="F16" s="1"/>
    </row>
    <row r="17" spans="1:6" s="2" customFormat="1" hidden="1" x14ac:dyDescent="0.25">
      <c r="A17" s="120"/>
      <c r="B17" s="121"/>
      <c r="C17" s="122"/>
      <c r="D17" s="122"/>
      <c r="E17" s="123"/>
      <c r="F17" s="1"/>
    </row>
    <row r="18" spans="1:6" s="2" customFormat="1" ht="12.75" hidden="1" customHeight="1" x14ac:dyDescent="0.25">
      <c r="A18" s="120"/>
      <c r="B18" s="121"/>
      <c r="C18" s="122"/>
      <c r="D18" s="122"/>
      <c r="E18" s="123"/>
      <c r="F18" s="1"/>
    </row>
    <row r="19" spans="1:6" s="2" customFormat="1" hidden="1" x14ac:dyDescent="0.25">
      <c r="A19" s="124"/>
      <c r="B19" s="121"/>
      <c r="C19" s="122"/>
      <c r="D19" s="122"/>
      <c r="E19" s="123"/>
      <c r="F19" s="1"/>
    </row>
    <row r="20" spans="1:6" s="2" customFormat="1" hidden="1" x14ac:dyDescent="0.25">
      <c r="A20" s="124"/>
      <c r="B20" s="121"/>
      <c r="C20" s="122"/>
      <c r="D20" s="122"/>
      <c r="E20" s="123"/>
      <c r="F20" s="1"/>
    </row>
    <row r="21" spans="1:6" s="2" customFormat="1" hidden="1" x14ac:dyDescent="0.25">
      <c r="A21" s="106"/>
      <c r="B21" s="107"/>
      <c r="C21" s="108"/>
      <c r="D21" s="108"/>
      <c r="E21" s="109"/>
      <c r="F21" s="1"/>
    </row>
    <row r="22" spans="1:6" ht="19.5" customHeight="1" x14ac:dyDescent="0.25">
      <c r="A22" s="72" t="s">
        <v>122</v>
      </c>
      <c r="B22" s="73">
        <f>SUM(B12:B21)</f>
        <v>0</v>
      </c>
      <c r="C22" s="131" t="str">
        <f>IF(SUBTOTAL(3,B12:B21)=SUBTOTAL(103,B12:B21),'Summary and sign-off'!$A$48,'Summary and sign-off'!$A$49)</f>
        <v>Check - there are no hidden rows with data</v>
      </c>
      <c r="D22" s="143" t="str">
        <f>IF('Summary and sign-off'!F55='Summary and sign-off'!F54,'Summary and sign-off'!A51,'Summary and sign-off'!A50)</f>
        <v>Check - each entry provides sufficient information</v>
      </c>
      <c r="E22" s="143"/>
      <c r="F22" s="17"/>
    </row>
    <row r="23" spans="1:6" ht="10.5" customHeight="1" x14ac:dyDescent="0.3">
      <c r="A23" s="17"/>
      <c r="B23" s="19"/>
      <c r="C23" s="17"/>
      <c r="D23" s="17"/>
      <c r="E23" s="17"/>
      <c r="F23" s="17"/>
    </row>
    <row r="24" spans="1:6" ht="24.75" customHeight="1" x14ac:dyDescent="0.35">
      <c r="A24" s="144" t="s">
        <v>123</v>
      </c>
      <c r="B24" s="144"/>
      <c r="C24" s="144"/>
      <c r="D24" s="144"/>
      <c r="E24" s="144"/>
      <c r="F24" s="29"/>
    </row>
    <row r="25" spans="1:6" ht="25.5" x14ac:dyDescent="0.25">
      <c r="A25" s="24" t="s">
        <v>117</v>
      </c>
      <c r="B25" s="24" t="s">
        <v>62</v>
      </c>
      <c r="C25" s="24" t="s">
        <v>124</v>
      </c>
      <c r="D25" s="24" t="s">
        <v>120</v>
      </c>
      <c r="E25" s="24" t="s">
        <v>121</v>
      </c>
      <c r="F25" s="30"/>
    </row>
    <row r="26" spans="1:6" s="2" customFormat="1" x14ac:dyDescent="0.25">
      <c r="A26" s="135">
        <v>44755</v>
      </c>
      <c r="B26" s="121">
        <v>153.04</v>
      </c>
      <c r="C26" s="122" t="s">
        <v>204</v>
      </c>
      <c r="D26" s="122" t="s">
        <v>172</v>
      </c>
      <c r="E26" s="123" t="s">
        <v>202</v>
      </c>
      <c r="F26" s="1"/>
    </row>
    <row r="27" spans="1:6" s="2" customFormat="1" x14ac:dyDescent="0.25">
      <c r="A27" s="135">
        <v>44761</v>
      </c>
      <c r="B27" s="121">
        <v>227.83</v>
      </c>
      <c r="C27" s="122" t="s">
        <v>204</v>
      </c>
      <c r="D27" s="122" t="s">
        <v>172</v>
      </c>
      <c r="E27" s="123" t="s">
        <v>202</v>
      </c>
      <c r="F27" s="1"/>
    </row>
    <row r="28" spans="1:6" s="2" customFormat="1" x14ac:dyDescent="0.25">
      <c r="A28" s="135">
        <v>44769</v>
      </c>
      <c r="B28" s="121">
        <v>335.65</v>
      </c>
      <c r="C28" s="122" t="s">
        <v>204</v>
      </c>
      <c r="D28" s="122" t="s">
        <v>172</v>
      </c>
      <c r="E28" s="123" t="s">
        <v>202</v>
      </c>
      <c r="F28" s="1"/>
    </row>
    <row r="29" spans="1:6" s="2" customFormat="1" x14ac:dyDescent="0.25">
      <c r="A29" s="135">
        <v>44779</v>
      </c>
      <c r="B29" s="121">
        <v>453.04</v>
      </c>
      <c r="C29" s="122" t="s">
        <v>220</v>
      </c>
      <c r="D29" s="122" t="s">
        <v>172</v>
      </c>
      <c r="E29" s="123" t="s">
        <v>208</v>
      </c>
      <c r="F29" s="1"/>
    </row>
    <row r="30" spans="1:6" s="2" customFormat="1" x14ac:dyDescent="0.25">
      <c r="A30" s="135">
        <v>44794</v>
      </c>
      <c r="B30" s="121">
        <v>148.69999999999999</v>
      </c>
      <c r="C30" s="122" t="s">
        <v>236</v>
      </c>
      <c r="D30" s="122" t="s">
        <v>172</v>
      </c>
      <c r="E30" s="123" t="s">
        <v>203</v>
      </c>
      <c r="F30" s="1"/>
    </row>
    <row r="31" spans="1:6" s="2" customFormat="1" x14ac:dyDescent="0.25">
      <c r="A31" s="135">
        <v>44798</v>
      </c>
      <c r="B31" s="121">
        <v>482.61</v>
      </c>
      <c r="C31" s="122" t="s">
        <v>221</v>
      </c>
      <c r="D31" s="122" t="s">
        <v>172</v>
      </c>
      <c r="E31" s="123" t="s">
        <v>202</v>
      </c>
      <c r="F31" s="1"/>
    </row>
    <row r="32" spans="1:6" s="2" customFormat="1" x14ac:dyDescent="0.25">
      <c r="A32" s="135">
        <v>44811</v>
      </c>
      <c r="B32" s="121">
        <v>328.7</v>
      </c>
      <c r="C32" s="122" t="s">
        <v>204</v>
      </c>
      <c r="D32" s="122" t="s">
        <v>172</v>
      </c>
      <c r="E32" s="123" t="s">
        <v>202</v>
      </c>
      <c r="F32" s="1"/>
    </row>
    <row r="33" spans="1:6" s="2" customFormat="1" x14ac:dyDescent="0.25">
      <c r="A33" s="135">
        <v>44822</v>
      </c>
      <c r="B33" s="121">
        <v>439.13</v>
      </c>
      <c r="C33" s="122" t="s">
        <v>204</v>
      </c>
      <c r="D33" s="122" t="s">
        <v>172</v>
      </c>
      <c r="E33" s="123" t="s">
        <v>202</v>
      </c>
      <c r="F33" s="1"/>
    </row>
    <row r="34" spans="1:6" s="2" customFormat="1" x14ac:dyDescent="0.25">
      <c r="A34" s="135">
        <v>44832</v>
      </c>
      <c r="B34" s="121">
        <v>489.56</v>
      </c>
      <c r="C34" s="122" t="s">
        <v>204</v>
      </c>
      <c r="D34" s="122" t="s">
        <v>172</v>
      </c>
      <c r="E34" s="123" t="s">
        <v>202</v>
      </c>
      <c r="F34" s="1"/>
    </row>
    <row r="35" spans="1:6" s="2" customFormat="1" ht="25" x14ac:dyDescent="0.25">
      <c r="A35" s="135">
        <v>44845</v>
      </c>
      <c r="B35" s="121">
        <v>385.22</v>
      </c>
      <c r="C35" s="122" t="s">
        <v>235</v>
      </c>
      <c r="D35" s="122" t="s">
        <v>172</v>
      </c>
      <c r="E35" s="123" t="s">
        <v>202</v>
      </c>
      <c r="F35" s="1"/>
    </row>
    <row r="36" spans="1:6" s="2" customFormat="1" x14ac:dyDescent="0.25">
      <c r="A36" s="135">
        <v>44860</v>
      </c>
      <c r="B36" s="121">
        <v>527.83000000000004</v>
      </c>
      <c r="C36" s="122" t="s">
        <v>204</v>
      </c>
      <c r="D36" s="122" t="s">
        <v>172</v>
      </c>
      <c r="E36" s="123" t="s">
        <v>202</v>
      </c>
      <c r="F36" s="1"/>
    </row>
    <row r="37" spans="1:6" s="2" customFormat="1" x14ac:dyDescent="0.25">
      <c r="A37" s="135">
        <v>44881</v>
      </c>
      <c r="B37" s="121">
        <v>420.87</v>
      </c>
      <c r="C37" s="122" t="s">
        <v>222</v>
      </c>
      <c r="D37" s="122" t="s">
        <v>172</v>
      </c>
      <c r="E37" s="123" t="s">
        <v>202</v>
      </c>
      <c r="F37" s="1"/>
    </row>
    <row r="38" spans="1:6" s="2" customFormat="1" x14ac:dyDescent="0.25">
      <c r="A38" s="135">
        <v>44895</v>
      </c>
      <c r="B38" s="121">
        <v>482.61</v>
      </c>
      <c r="C38" s="122" t="s">
        <v>223</v>
      </c>
      <c r="D38" s="122" t="s">
        <v>172</v>
      </c>
      <c r="E38" s="123" t="s">
        <v>202</v>
      </c>
      <c r="F38" s="1"/>
    </row>
    <row r="39" spans="1:6" s="2" customFormat="1" x14ac:dyDescent="0.25">
      <c r="A39" s="135">
        <v>44909</v>
      </c>
      <c r="B39" s="121">
        <v>404.35</v>
      </c>
      <c r="C39" s="122" t="s">
        <v>204</v>
      </c>
      <c r="D39" s="122" t="s">
        <v>172</v>
      </c>
      <c r="E39" s="123" t="s">
        <v>202</v>
      </c>
      <c r="F39" s="1"/>
    </row>
    <row r="40" spans="1:6" s="2" customFormat="1" x14ac:dyDescent="0.25">
      <c r="A40" s="135">
        <v>44951</v>
      </c>
      <c r="B40" s="121">
        <v>420.87</v>
      </c>
      <c r="C40" s="122" t="s">
        <v>224</v>
      </c>
      <c r="D40" s="122" t="s">
        <v>172</v>
      </c>
      <c r="E40" s="123" t="s">
        <v>202</v>
      </c>
      <c r="F40" s="1"/>
    </row>
    <row r="41" spans="1:6" s="2" customFormat="1" x14ac:dyDescent="0.25">
      <c r="A41" s="135">
        <v>44979</v>
      </c>
      <c r="B41" s="121">
        <v>389.39</v>
      </c>
      <c r="C41" s="122" t="s">
        <v>225</v>
      </c>
      <c r="D41" s="122" t="s">
        <v>172</v>
      </c>
      <c r="E41" s="123" t="s">
        <v>202</v>
      </c>
      <c r="F41" s="1"/>
    </row>
    <row r="42" spans="1:6" s="2" customFormat="1" x14ac:dyDescent="0.25">
      <c r="A42" s="135">
        <v>44986</v>
      </c>
      <c r="B42" s="121">
        <v>535.65</v>
      </c>
      <c r="C42" s="122" t="s">
        <v>226</v>
      </c>
      <c r="D42" s="122" t="s">
        <v>172</v>
      </c>
      <c r="E42" s="123" t="s">
        <v>202</v>
      </c>
      <c r="F42" s="1"/>
    </row>
    <row r="43" spans="1:6" s="2" customFormat="1" x14ac:dyDescent="0.25">
      <c r="A43" s="135">
        <v>45012</v>
      </c>
      <c r="B43" s="121">
        <v>164.35</v>
      </c>
      <c r="C43" s="122" t="s">
        <v>227</v>
      </c>
      <c r="D43" s="122" t="s">
        <v>172</v>
      </c>
      <c r="E43" s="123" t="s">
        <v>202</v>
      </c>
      <c r="F43" s="1"/>
    </row>
    <row r="44" spans="1:6" s="2" customFormat="1" x14ac:dyDescent="0.25">
      <c r="A44" s="135">
        <v>45014</v>
      </c>
      <c r="B44" s="121">
        <v>433.05</v>
      </c>
      <c r="C44" s="122" t="s">
        <v>228</v>
      </c>
      <c r="D44" s="122" t="s">
        <v>172</v>
      </c>
      <c r="E44" s="123" t="s">
        <v>202</v>
      </c>
      <c r="F44" s="1"/>
    </row>
    <row r="45" spans="1:6" s="2" customFormat="1" x14ac:dyDescent="0.25">
      <c r="A45" s="135">
        <v>45021</v>
      </c>
      <c r="B45" s="121">
        <v>364.35</v>
      </c>
      <c r="C45" s="122" t="s">
        <v>204</v>
      </c>
      <c r="D45" s="122" t="s">
        <v>172</v>
      </c>
      <c r="E45" s="123" t="s">
        <v>202</v>
      </c>
      <c r="F45" s="1"/>
    </row>
    <row r="46" spans="1:6" s="2" customFormat="1" x14ac:dyDescent="0.25">
      <c r="A46" s="135">
        <v>45033</v>
      </c>
      <c r="B46" s="121">
        <v>720.01</v>
      </c>
      <c r="C46" s="122" t="s">
        <v>229</v>
      </c>
      <c r="D46" s="122" t="s">
        <v>172</v>
      </c>
      <c r="E46" s="123" t="s">
        <v>202</v>
      </c>
      <c r="F46" s="1"/>
    </row>
    <row r="47" spans="1:6" s="2" customFormat="1" x14ac:dyDescent="0.25">
      <c r="A47" s="135">
        <v>45049</v>
      </c>
      <c r="B47" s="121">
        <v>306.08999999999997</v>
      </c>
      <c r="C47" s="122" t="s">
        <v>230</v>
      </c>
      <c r="D47" s="122" t="s">
        <v>172</v>
      </c>
      <c r="E47" s="123" t="s">
        <v>202</v>
      </c>
      <c r="F47" s="1"/>
    </row>
    <row r="48" spans="1:6" s="2" customFormat="1" x14ac:dyDescent="0.25">
      <c r="A48" s="135">
        <v>45063</v>
      </c>
      <c r="B48" s="121">
        <v>306.08999999999997</v>
      </c>
      <c r="C48" s="122" t="s">
        <v>231</v>
      </c>
      <c r="D48" s="122" t="s">
        <v>172</v>
      </c>
      <c r="E48" s="123" t="s">
        <v>202</v>
      </c>
      <c r="F48" s="1"/>
    </row>
    <row r="49" spans="1:6" s="2" customFormat="1" x14ac:dyDescent="0.25">
      <c r="A49" s="135">
        <v>45077</v>
      </c>
      <c r="B49" s="121">
        <v>386.96</v>
      </c>
      <c r="C49" s="122" t="s">
        <v>232</v>
      </c>
      <c r="D49" s="122" t="s">
        <v>172</v>
      </c>
      <c r="E49" s="123" t="s">
        <v>202</v>
      </c>
      <c r="F49" s="1"/>
    </row>
    <row r="50" spans="1:6" s="2" customFormat="1" x14ac:dyDescent="0.25">
      <c r="A50" s="135">
        <v>45091</v>
      </c>
      <c r="B50" s="121">
        <v>306.08999999999997</v>
      </c>
      <c r="C50" s="122" t="s">
        <v>233</v>
      </c>
      <c r="D50" s="122" t="s">
        <v>172</v>
      </c>
      <c r="E50" s="123" t="s">
        <v>202</v>
      </c>
      <c r="F50" s="1"/>
    </row>
    <row r="51" spans="1:6" s="2" customFormat="1" x14ac:dyDescent="0.25">
      <c r="A51" s="135">
        <v>45105</v>
      </c>
      <c r="B51" s="121">
        <v>471.30999999999995</v>
      </c>
      <c r="C51" s="122" t="s">
        <v>234</v>
      </c>
      <c r="D51" s="122" t="s">
        <v>172</v>
      </c>
      <c r="E51" s="123" t="s">
        <v>202</v>
      </c>
      <c r="F51" s="1"/>
    </row>
    <row r="52" spans="1:6" s="2" customFormat="1" x14ac:dyDescent="0.25">
      <c r="A52" s="135"/>
      <c r="B52" s="121"/>
      <c r="C52" s="122"/>
      <c r="D52" s="122"/>
      <c r="E52" s="123"/>
      <c r="F52" s="1"/>
    </row>
    <row r="53" spans="1:6" s="2" customFormat="1" x14ac:dyDescent="0.25">
      <c r="A53" s="134"/>
      <c r="B53" s="121"/>
      <c r="C53" s="122"/>
      <c r="D53" s="122"/>
      <c r="E53" s="123"/>
      <c r="F53" s="1"/>
    </row>
    <row r="54" spans="1:6" s="2" customFormat="1" x14ac:dyDescent="0.25">
      <c r="A54" s="134">
        <v>44743</v>
      </c>
      <c r="B54" s="121">
        <v>15.65</v>
      </c>
      <c r="C54" s="122" t="s">
        <v>204</v>
      </c>
      <c r="D54" s="122" t="s">
        <v>205</v>
      </c>
      <c r="E54" s="123" t="s">
        <v>202</v>
      </c>
      <c r="F54" s="1"/>
    </row>
    <row r="55" spans="1:6" s="2" customFormat="1" x14ac:dyDescent="0.25">
      <c r="A55" s="134">
        <v>44743</v>
      </c>
      <c r="B55" s="121">
        <v>11.3</v>
      </c>
      <c r="C55" s="122" t="s">
        <v>204</v>
      </c>
      <c r="D55" s="122" t="s">
        <v>205</v>
      </c>
      <c r="E55" s="123" t="s">
        <v>202</v>
      </c>
      <c r="F55" s="1"/>
    </row>
    <row r="56" spans="1:6" s="2" customFormat="1" x14ac:dyDescent="0.25">
      <c r="A56" s="134">
        <v>44755</v>
      </c>
      <c r="B56" s="121">
        <v>214.96</v>
      </c>
      <c r="C56" s="122" t="s">
        <v>204</v>
      </c>
      <c r="D56" s="122" t="s">
        <v>206</v>
      </c>
      <c r="E56" s="123" t="s">
        <v>202</v>
      </c>
      <c r="F56" s="1"/>
    </row>
    <row r="57" spans="1:6" s="2" customFormat="1" x14ac:dyDescent="0.25">
      <c r="A57" s="134">
        <v>44756</v>
      </c>
      <c r="B57" s="121">
        <v>13.48</v>
      </c>
      <c r="C57" s="122" t="s">
        <v>204</v>
      </c>
      <c r="D57" s="122" t="s">
        <v>205</v>
      </c>
      <c r="E57" s="123" t="s">
        <v>202</v>
      </c>
      <c r="F57" s="1"/>
    </row>
    <row r="58" spans="1:6" s="2" customFormat="1" x14ac:dyDescent="0.25">
      <c r="A58" s="134">
        <v>44757</v>
      </c>
      <c r="B58" s="121">
        <v>11.3</v>
      </c>
      <c r="C58" s="122" t="s">
        <v>204</v>
      </c>
      <c r="D58" s="122" t="s">
        <v>205</v>
      </c>
      <c r="E58" s="123" t="s">
        <v>202</v>
      </c>
      <c r="F58" s="1"/>
    </row>
    <row r="59" spans="1:6" s="2" customFormat="1" x14ac:dyDescent="0.25">
      <c r="A59" s="134">
        <v>44761</v>
      </c>
      <c r="B59" s="121">
        <v>196.87</v>
      </c>
      <c r="C59" s="122" t="s">
        <v>204</v>
      </c>
      <c r="D59" s="122" t="s">
        <v>206</v>
      </c>
      <c r="E59" s="123" t="s">
        <v>202</v>
      </c>
      <c r="F59" s="1"/>
    </row>
    <row r="60" spans="1:6" s="2" customFormat="1" x14ac:dyDescent="0.25">
      <c r="A60" s="134">
        <v>44763</v>
      </c>
      <c r="B60" s="121">
        <v>15.65</v>
      </c>
      <c r="C60" s="122" t="s">
        <v>204</v>
      </c>
      <c r="D60" s="122" t="s">
        <v>205</v>
      </c>
      <c r="E60" s="123" t="s">
        <v>202</v>
      </c>
      <c r="F60" s="1"/>
    </row>
    <row r="61" spans="1:6" s="2" customFormat="1" x14ac:dyDescent="0.25">
      <c r="A61" s="134">
        <v>44763</v>
      </c>
      <c r="B61" s="121">
        <v>11.3</v>
      </c>
      <c r="C61" s="122" t="s">
        <v>204</v>
      </c>
      <c r="D61" s="122" t="s">
        <v>205</v>
      </c>
      <c r="E61" s="123" t="s">
        <v>202</v>
      </c>
      <c r="F61" s="1"/>
    </row>
    <row r="62" spans="1:6" s="2" customFormat="1" x14ac:dyDescent="0.25">
      <c r="A62" s="134">
        <v>44783</v>
      </c>
      <c r="B62" s="121">
        <v>214.96</v>
      </c>
      <c r="C62" s="122" t="s">
        <v>204</v>
      </c>
      <c r="D62" s="122" t="s">
        <v>206</v>
      </c>
      <c r="E62" s="123" t="s">
        <v>202</v>
      </c>
      <c r="F62" s="1"/>
    </row>
    <row r="63" spans="1:6" s="2" customFormat="1" x14ac:dyDescent="0.25">
      <c r="A63" s="134">
        <v>44785</v>
      </c>
      <c r="B63" s="121">
        <v>15.65</v>
      </c>
      <c r="C63" s="122" t="s">
        <v>204</v>
      </c>
      <c r="D63" s="122" t="s">
        <v>205</v>
      </c>
      <c r="E63" s="123" t="s">
        <v>202</v>
      </c>
      <c r="F63" s="1"/>
    </row>
    <row r="64" spans="1:6" s="2" customFormat="1" x14ac:dyDescent="0.25">
      <c r="A64" s="134">
        <v>44785</v>
      </c>
      <c r="B64" s="121">
        <v>11.3</v>
      </c>
      <c r="C64" s="122" t="s">
        <v>204</v>
      </c>
      <c r="D64" s="122" t="s">
        <v>205</v>
      </c>
      <c r="E64" s="123" t="s">
        <v>202</v>
      </c>
      <c r="F64" s="1"/>
    </row>
    <row r="65" spans="1:6" s="2" customFormat="1" x14ac:dyDescent="0.25">
      <c r="A65" s="134">
        <v>44794</v>
      </c>
      <c r="B65" s="121">
        <v>212.17</v>
      </c>
      <c r="C65" s="122" t="s">
        <v>236</v>
      </c>
      <c r="D65" s="122" t="s">
        <v>206</v>
      </c>
      <c r="E65" s="123" t="s">
        <v>203</v>
      </c>
      <c r="F65" s="1"/>
    </row>
    <row r="66" spans="1:6" s="2" customFormat="1" x14ac:dyDescent="0.25">
      <c r="A66" s="134">
        <v>44798</v>
      </c>
      <c r="B66" s="121">
        <v>196.87</v>
      </c>
      <c r="C66" s="122" t="s">
        <v>204</v>
      </c>
      <c r="D66" s="122" t="s">
        <v>206</v>
      </c>
      <c r="E66" s="123" t="s">
        <v>202</v>
      </c>
      <c r="F66" s="1"/>
    </row>
    <row r="67" spans="1:6" s="2" customFormat="1" x14ac:dyDescent="0.25">
      <c r="A67" s="134">
        <v>44802</v>
      </c>
      <c r="B67" s="121">
        <v>11.3</v>
      </c>
      <c r="C67" s="122" t="s">
        <v>204</v>
      </c>
      <c r="D67" s="122" t="s">
        <v>205</v>
      </c>
      <c r="E67" s="123" t="s">
        <v>202</v>
      </c>
      <c r="F67" s="1"/>
    </row>
    <row r="68" spans="1:6" s="2" customFormat="1" x14ac:dyDescent="0.25">
      <c r="A68" s="134">
        <v>44811</v>
      </c>
      <c r="B68" s="121">
        <v>173.22</v>
      </c>
      <c r="C68" s="122" t="s">
        <v>204</v>
      </c>
      <c r="D68" s="122" t="s">
        <v>206</v>
      </c>
      <c r="E68" s="123" t="s">
        <v>202</v>
      </c>
      <c r="F68" s="1"/>
    </row>
    <row r="69" spans="1:6" s="2" customFormat="1" x14ac:dyDescent="0.25">
      <c r="A69" s="134">
        <v>44813</v>
      </c>
      <c r="B69" s="121">
        <v>11.3</v>
      </c>
      <c r="C69" s="122" t="s">
        <v>204</v>
      </c>
      <c r="D69" s="122" t="s">
        <v>205</v>
      </c>
      <c r="E69" s="123" t="s">
        <v>202</v>
      </c>
      <c r="F69" s="1"/>
    </row>
    <row r="70" spans="1:6" s="2" customFormat="1" x14ac:dyDescent="0.25">
      <c r="A70" s="134">
        <v>44822</v>
      </c>
      <c r="B70" s="121">
        <v>356.17</v>
      </c>
      <c r="C70" s="122" t="s">
        <v>204</v>
      </c>
      <c r="D70" s="122" t="s">
        <v>207</v>
      </c>
      <c r="E70" s="123" t="s">
        <v>202</v>
      </c>
      <c r="F70" s="1"/>
    </row>
    <row r="71" spans="1:6" s="2" customFormat="1" x14ac:dyDescent="0.25">
      <c r="A71" s="134">
        <v>44824</v>
      </c>
      <c r="B71" s="121">
        <v>11.3</v>
      </c>
      <c r="C71" s="122" t="s">
        <v>204</v>
      </c>
      <c r="D71" s="122" t="s">
        <v>205</v>
      </c>
      <c r="E71" s="123" t="s">
        <v>202</v>
      </c>
      <c r="F71" s="1"/>
    </row>
    <row r="72" spans="1:6" s="2" customFormat="1" x14ac:dyDescent="0.25">
      <c r="A72" s="134">
        <v>44825</v>
      </c>
      <c r="B72" s="121">
        <v>11.3</v>
      </c>
      <c r="C72" s="122" t="s">
        <v>204</v>
      </c>
      <c r="D72" s="122" t="s">
        <v>205</v>
      </c>
      <c r="E72" s="123" t="s">
        <v>202</v>
      </c>
      <c r="F72" s="1"/>
    </row>
    <row r="73" spans="1:6" s="2" customFormat="1" x14ac:dyDescent="0.25">
      <c r="A73" s="134">
        <v>44825</v>
      </c>
      <c r="B73" s="121">
        <v>13.04</v>
      </c>
      <c r="C73" s="122" t="s">
        <v>204</v>
      </c>
      <c r="D73" s="122" t="s">
        <v>205</v>
      </c>
      <c r="E73" s="123" t="s">
        <v>202</v>
      </c>
      <c r="F73" s="1"/>
    </row>
    <row r="74" spans="1:6" s="2" customFormat="1" x14ac:dyDescent="0.25">
      <c r="A74" s="134">
        <v>44832</v>
      </c>
      <c r="B74" s="121">
        <v>178.09</v>
      </c>
      <c r="C74" s="122" t="s">
        <v>204</v>
      </c>
      <c r="D74" s="122" t="s">
        <v>206</v>
      </c>
      <c r="E74" s="123" t="s">
        <v>202</v>
      </c>
      <c r="F74" s="1"/>
    </row>
    <row r="75" spans="1:6" s="2" customFormat="1" x14ac:dyDescent="0.25">
      <c r="A75" s="134">
        <v>44833</v>
      </c>
      <c r="B75" s="121">
        <v>11.3</v>
      </c>
      <c r="C75" s="122" t="s">
        <v>204</v>
      </c>
      <c r="D75" s="122" t="s">
        <v>205</v>
      </c>
      <c r="E75" s="123" t="s">
        <v>202</v>
      </c>
      <c r="F75" s="1"/>
    </row>
    <row r="76" spans="1:6" s="2" customFormat="1" x14ac:dyDescent="0.25">
      <c r="A76" s="134">
        <v>44846</v>
      </c>
      <c r="B76" s="121">
        <v>13.04</v>
      </c>
      <c r="C76" s="122" t="s">
        <v>204</v>
      </c>
      <c r="D76" s="122" t="s">
        <v>205</v>
      </c>
      <c r="E76" s="123" t="s">
        <v>202</v>
      </c>
      <c r="F76" s="1"/>
    </row>
    <row r="77" spans="1:6" s="2" customFormat="1" x14ac:dyDescent="0.25">
      <c r="A77" s="134">
        <v>44847</v>
      </c>
      <c r="B77" s="121">
        <v>451.46</v>
      </c>
      <c r="C77" s="122" t="s">
        <v>204</v>
      </c>
      <c r="D77" s="122" t="s">
        <v>207</v>
      </c>
      <c r="E77" s="123" t="s">
        <v>202</v>
      </c>
      <c r="F77" s="1"/>
    </row>
    <row r="78" spans="1:6" s="2" customFormat="1" x14ac:dyDescent="0.25">
      <c r="A78" s="134">
        <v>44847</v>
      </c>
      <c r="B78" s="121">
        <v>12.17</v>
      </c>
      <c r="C78" s="122" t="s">
        <v>204</v>
      </c>
      <c r="D78" s="122" t="s">
        <v>205</v>
      </c>
      <c r="E78" s="123" t="s">
        <v>202</v>
      </c>
      <c r="F78" s="1"/>
    </row>
    <row r="79" spans="1:6" s="2" customFormat="1" x14ac:dyDescent="0.25">
      <c r="A79" s="134">
        <v>44860</v>
      </c>
      <c r="B79" s="121">
        <v>172.96</v>
      </c>
      <c r="C79" s="122" t="s">
        <v>204</v>
      </c>
      <c r="D79" s="122" t="s">
        <v>206</v>
      </c>
      <c r="E79" s="123" t="s">
        <v>202</v>
      </c>
      <c r="F79" s="1"/>
    </row>
    <row r="80" spans="1:6" s="2" customFormat="1" x14ac:dyDescent="0.25">
      <c r="A80" s="134">
        <v>44860</v>
      </c>
      <c r="B80" s="121">
        <v>15.08</v>
      </c>
      <c r="C80" s="122" t="s">
        <v>204</v>
      </c>
      <c r="D80" s="122" t="s">
        <v>205</v>
      </c>
      <c r="E80" s="123" t="s">
        <v>202</v>
      </c>
      <c r="F80" s="1"/>
    </row>
    <row r="81" spans="1:6" s="2" customFormat="1" x14ac:dyDescent="0.25">
      <c r="A81" s="134">
        <v>44861</v>
      </c>
      <c r="B81" s="121">
        <v>12.78</v>
      </c>
      <c r="C81" s="122" t="s">
        <v>204</v>
      </c>
      <c r="D81" s="122" t="s">
        <v>205</v>
      </c>
      <c r="E81" s="123" t="s">
        <v>202</v>
      </c>
      <c r="F81" s="1"/>
    </row>
    <row r="82" spans="1:6" s="2" customFormat="1" x14ac:dyDescent="0.25">
      <c r="A82" s="134">
        <v>44881</v>
      </c>
      <c r="B82" s="121">
        <v>196.87</v>
      </c>
      <c r="C82" s="122" t="s">
        <v>204</v>
      </c>
      <c r="D82" s="122" t="s">
        <v>206</v>
      </c>
      <c r="E82" s="123" t="s">
        <v>202</v>
      </c>
      <c r="F82" s="1"/>
    </row>
    <row r="83" spans="1:6" s="2" customFormat="1" x14ac:dyDescent="0.25">
      <c r="A83" s="134">
        <v>44881</v>
      </c>
      <c r="B83" s="121">
        <v>15.65</v>
      </c>
      <c r="C83" s="122" t="s">
        <v>204</v>
      </c>
      <c r="D83" s="122" t="s">
        <v>205</v>
      </c>
      <c r="E83" s="123" t="s">
        <v>202</v>
      </c>
      <c r="F83" s="1"/>
    </row>
    <row r="84" spans="1:6" s="2" customFormat="1" x14ac:dyDescent="0.25">
      <c r="A84" s="134">
        <v>44882</v>
      </c>
      <c r="B84" s="121">
        <v>12.17</v>
      </c>
      <c r="C84" s="122" t="s">
        <v>204</v>
      </c>
      <c r="D84" s="122" t="s">
        <v>205</v>
      </c>
      <c r="E84" s="123" t="s">
        <v>202</v>
      </c>
      <c r="F84" s="1"/>
    </row>
    <row r="85" spans="1:6" s="2" customFormat="1" x14ac:dyDescent="0.25">
      <c r="A85" s="134">
        <v>44895</v>
      </c>
      <c r="B85" s="121">
        <v>174.26</v>
      </c>
      <c r="C85" s="122" t="s">
        <v>204</v>
      </c>
      <c r="D85" s="122" t="s">
        <v>206</v>
      </c>
      <c r="E85" s="123" t="s">
        <v>202</v>
      </c>
      <c r="F85" s="1"/>
    </row>
    <row r="86" spans="1:6" s="2" customFormat="1" x14ac:dyDescent="0.25">
      <c r="A86" s="134">
        <v>44897</v>
      </c>
      <c r="B86" s="121">
        <v>12.17</v>
      </c>
      <c r="C86" s="122" t="s">
        <v>204</v>
      </c>
      <c r="D86" s="122" t="s">
        <v>205</v>
      </c>
      <c r="E86" s="123" t="s">
        <v>202</v>
      </c>
      <c r="F86" s="1"/>
    </row>
    <row r="87" spans="1:6" s="2" customFormat="1" x14ac:dyDescent="0.25">
      <c r="A87" s="134">
        <v>44909</v>
      </c>
      <c r="B87" s="121">
        <v>178.78</v>
      </c>
      <c r="C87" s="122" t="s">
        <v>204</v>
      </c>
      <c r="D87" s="122" t="s">
        <v>206</v>
      </c>
      <c r="E87" s="123" t="s">
        <v>202</v>
      </c>
      <c r="F87" s="1"/>
    </row>
    <row r="88" spans="1:6" s="2" customFormat="1" x14ac:dyDescent="0.25">
      <c r="A88" s="134">
        <v>44911</v>
      </c>
      <c r="B88" s="121">
        <v>12.17</v>
      </c>
      <c r="C88" s="122" t="s">
        <v>204</v>
      </c>
      <c r="D88" s="122" t="s">
        <v>205</v>
      </c>
      <c r="E88" s="123" t="s">
        <v>202</v>
      </c>
      <c r="F88" s="1"/>
    </row>
    <row r="89" spans="1:6" s="2" customFormat="1" x14ac:dyDescent="0.25">
      <c r="A89" s="134">
        <v>44951</v>
      </c>
      <c r="B89" s="121">
        <v>15.97</v>
      </c>
      <c r="C89" s="122" t="s">
        <v>204</v>
      </c>
      <c r="D89" s="122" t="s">
        <v>205</v>
      </c>
      <c r="E89" s="123" t="s">
        <v>202</v>
      </c>
      <c r="F89" s="1"/>
    </row>
    <row r="90" spans="1:6" s="2" customFormat="1" x14ac:dyDescent="0.25">
      <c r="A90" s="134">
        <v>44952</v>
      </c>
      <c r="B90" s="121">
        <v>205.91</v>
      </c>
      <c r="C90" s="122" t="s">
        <v>204</v>
      </c>
      <c r="D90" s="122" t="s">
        <v>206</v>
      </c>
      <c r="E90" s="123" t="s">
        <v>202</v>
      </c>
      <c r="F90" s="1"/>
    </row>
    <row r="91" spans="1:6" s="2" customFormat="1" x14ac:dyDescent="0.25">
      <c r="A91" s="134">
        <v>44952</v>
      </c>
      <c r="B91" s="121">
        <v>12.17</v>
      </c>
      <c r="C91" s="122" t="s">
        <v>204</v>
      </c>
      <c r="D91" s="122" t="s">
        <v>205</v>
      </c>
      <c r="E91" s="123" t="s">
        <v>202</v>
      </c>
      <c r="F91" s="1"/>
    </row>
    <row r="92" spans="1:6" s="2" customFormat="1" x14ac:dyDescent="0.25">
      <c r="A92" s="134">
        <v>44979</v>
      </c>
      <c r="B92" s="121">
        <v>15.97</v>
      </c>
      <c r="C92" s="122" t="s">
        <v>204</v>
      </c>
      <c r="D92" s="122" t="s">
        <v>205</v>
      </c>
      <c r="E92" s="123" t="s">
        <v>202</v>
      </c>
      <c r="F92" s="1"/>
    </row>
    <row r="93" spans="1:6" s="2" customFormat="1" x14ac:dyDescent="0.25">
      <c r="A93" s="134">
        <v>44979</v>
      </c>
      <c r="B93" s="121">
        <v>357.57</v>
      </c>
      <c r="C93" s="122" t="s">
        <v>204</v>
      </c>
      <c r="D93" s="122" t="s">
        <v>207</v>
      </c>
      <c r="E93" s="123" t="s">
        <v>202</v>
      </c>
      <c r="F93" s="1"/>
    </row>
    <row r="94" spans="1:6" s="2" customFormat="1" x14ac:dyDescent="0.25">
      <c r="A94" s="134">
        <v>44980</v>
      </c>
      <c r="B94" s="121">
        <v>12.17</v>
      </c>
      <c r="C94" s="122" t="s">
        <v>204</v>
      </c>
      <c r="D94" s="122" t="s">
        <v>205</v>
      </c>
      <c r="E94" s="123" t="s">
        <v>202</v>
      </c>
      <c r="F94" s="1"/>
    </row>
    <row r="95" spans="1:6" s="2" customFormat="1" x14ac:dyDescent="0.25">
      <c r="A95" s="134">
        <v>44981</v>
      </c>
      <c r="B95" s="121">
        <v>12.17</v>
      </c>
      <c r="C95" s="122" t="s">
        <v>204</v>
      </c>
      <c r="D95" s="122" t="s">
        <v>205</v>
      </c>
      <c r="E95" s="123" t="s">
        <v>202</v>
      </c>
      <c r="F95" s="1"/>
    </row>
    <row r="96" spans="1:6" s="2" customFormat="1" x14ac:dyDescent="0.25">
      <c r="A96" s="134">
        <v>44986</v>
      </c>
      <c r="B96" s="121">
        <v>214.78</v>
      </c>
      <c r="C96" s="122" t="s">
        <v>204</v>
      </c>
      <c r="D96" s="122" t="s">
        <v>206</v>
      </c>
      <c r="E96" s="123" t="s">
        <v>202</v>
      </c>
      <c r="F96" s="1"/>
    </row>
    <row r="97" spans="1:6" s="2" customFormat="1" x14ac:dyDescent="0.25">
      <c r="A97" s="134">
        <v>44986</v>
      </c>
      <c r="B97" s="121">
        <v>20.87</v>
      </c>
      <c r="C97" s="122" t="s">
        <v>204</v>
      </c>
      <c r="D97" s="122" t="s">
        <v>205</v>
      </c>
      <c r="E97" s="123" t="s">
        <v>202</v>
      </c>
      <c r="F97" s="1"/>
    </row>
    <row r="98" spans="1:6" s="2" customFormat="1" x14ac:dyDescent="0.25">
      <c r="A98" s="134">
        <v>44987</v>
      </c>
      <c r="B98" s="121">
        <v>9.49</v>
      </c>
      <c r="C98" s="122" t="s">
        <v>204</v>
      </c>
      <c r="D98" s="122" t="s">
        <v>205</v>
      </c>
      <c r="E98" s="123" t="s">
        <v>202</v>
      </c>
      <c r="F98" s="1"/>
    </row>
    <row r="99" spans="1:6" s="2" customFormat="1" x14ac:dyDescent="0.25">
      <c r="A99" s="134">
        <v>45021</v>
      </c>
      <c r="B99" s="121">
        <v>195.65</v>
      </c>
      <c r="C99" s="122" t="s">
        <v>204</v>
      </c>
      <c r="D99" s="122" t="s">
        <v>206</v>
      </c>
      <c r="E99" s="123" t="s">
        <v>202</v>
      </c>
      <c r="F99" s="1"/>
    </row>
    <row r="100" spans="1:6" s="2" customFormat="1" x14ac:dyDescent="0.25">
      <c r="A100" s="134">
        <v>45022</v>
      </c>
      <c r="B100" s="121">
        <v>31.04</v>
      </c>
      <c r="C100" s="122" t="s">
        <v>204</v>
      </c>
      <c r="D100" s="122" t="s">
        <v>205</v>
      </c>
      <c r="E100" s="123" t="s">
        <v>202</v>
      </c>
      <c r="F100" s="1"/>
    </row>
    <row r="101" spans="1:6" s="2" customFormat="1" x14ac:dyDescent="0.25">
      <c r="A101" s="134">
        <v>45034</v>
      </c>
      <c r="B101" s="121">
        <v>17.3</v>
      </c>
      <c r="C101" s="122" t="s">
        <v>204</v>
      </c>
      <c r="D101" s="122" t="s">
        <v>205</v>
      </c>
      <c r="E101" s="123" t="s">
        <v>202</v>
      </c>
      <c r="F101" s="1"/>
    </row>
    <row r="102" spans="1:6" s="2" customFormat="1" x14ac:dyDescent="0.25">
      <c r="A102" s="134">
        <v>45035</v>
      </c>
      <c r="B102" s="121">
        <v>403.57</v>
      </c>
      <c r="C102" s="122" t="s">
        <v>204</v>
      </c>
      <c r="D102" s="122" t="s">
        <v>207</v>
      </c>
      <c r="E102" s="123" t="s">
        <v>202</v>
      </c>
      <c r="F102" s="1"/>
    </row>
    <row r="103" spans="1:6" s="2" customFormat="1" x14ac:dyDescent="0.25">
      <c r="A103" s="134">
        <v>45049</v>
      </c>
      <c r="B103" s="121">
        <v>20</v>
      </c>
      <c r="C103" s="122" t="s">
        <v>204</v>
      </c>
      <c r="D103" s="122" t="s">
        <v>205</v>
      </c>
      <c r="E103" s="123" t="s">
        <v>202</v>
      </c>
      <c r="F103" s="1"/>
    </row>
    <row r="104" spans="1:6" s="2" customFormat="1" x14ac:dyDescent="0.25">
      <c r="A104" s="134">
        <v>45050</v>
      </c>
      <c r="B104" s="121">
        <v>243.91</v>
      </c>
      <c r="C104" s="122" t="s">
        <v>204</v>
      </c>
      <c r="D104" s="122" t="s">
        <v>206</v>
      </c>
      <c r="E104" s="123" t="s">
        <v>202</v>
      </c>
      <c r="F104" s="1"/>
    </row>
    <row r="105" spans="1:6" s="2" customFormat="1" x14ac:dyDescent="0.25">
      <c r="A105" s="134">
        <v>45063</v>
      </c>
      <c r="B105" s="121">
        <v>162.61000000000001</v>
      </c>
      <c r="C105" s="122" t="s">
        <v>204</v>
      </c>
      <c r="D105" s="122" t="s">
        <v>206</v>
      </c>
      <c r="E105" s="123" t="s">
        <v>202</v>
      </c>
      <c r="F105" s="1"/>
    </row>
    <row r="106" spans="1:6" s="2" customFormat="1" x14ac:dyDescent="0.25">
      <c r="A106" s="134">
        <v>45063</v>
      </c>
      <c r="B106" s="121">
        <v>24.35</v>
      </c>
      <c r="C106" s="122" t="s">
        <v>204</v>
      </c>
      <c r="D106" s="122" t="s">
        <v>205</v>
      </c>
      <c r="E106" s="123" t="s">
        <v>202</v>
      </c>
      <c r="F106" s="1"/>
    </row>
    <row r="107" spans="1:6" s="2" customFormat="1" x14ac:dyDescent="0.25">
      <c r="A107" s="134">
        <v>45064</v>
      </c>
      <c r="B107" s="121">
        <v>18.440000000000001</v>
      </c>
      <c r="C107" s="122" t="s">
        <v>204</v>
      </c>
      <c r="D107" s="122" t="s">
        <v>205</v>
      </c>
      <c r="E107" s="123" t="s">
        <v>202</v>
      </c>
      <c r="F107" s="1"/>
    </row>
    <row r="108" spans="1:6" s="2" customFormat="1" x14ac:dyDescent="0.25">
      <c r="A108" s="134">
        <v>45077</v>
      </c>
      <c r="B108" s="121">
        <v>178.26</v>
      </c>
      <c r="C108" s="122" t="s">
        <v>204</v>
      </c>
      <c r="D108" s="122" t="s">
        <v>206</v>
      </c>
      <c r="E108" s="123" t="s">
        <v>202</v>
      </c>
      <c r="F108" s="1"/>
    </row>
    <row r="109" spans="1:6" s="2" customFormat="1" x14ac:dyDescent="0.25">
      <c r="A109" s="134">
        <v>45091</v>
      </c>
      <c r="B109" s="121">
        <v>215.65</v>
      </c>
      <c r="C109" s="122" t="s">
        <v>204</v>
      </c>
      <c r="D109" s="122" t="s">
        <v>206</v>
      </c>
      <c r="E109" s="123" t="s">
        <v>202</v>
      </c>
      <c r="F109" s="1"/>
    </row>
    <row r="110" spans="1:6" s="2" customFormat="1" x14ac:dyDescent="0.25">
      <c r="A110" s="134"/>
      <c r="B110" s="121"/>
      <c r="C110" s="122"/>
      <c r="D110" s="122"/>
      <c r="E110" s="123"/>
      <c r="F110" s="1"/>
    </row>
    <row r="111" spans="1:6" s="2" customFormat="1" x14ac:dyDescent="0.25">
      <c r="A111" s="134"/>
      <c r="B111" s="121"/>
      <c r="C111" s="122"/>
      <c r="D111" s="122"/>
      <c r="E111" s="123"/>
      <c r="F111" s="1"/>
    </row>
    <row r="112" spans="1:6" s="2" customFormat="1" x14ac:dyDescent="0.25">
      <c r="A112" s="134">
        <v>44773</v>
      </c>
      <c r="B112" s="121">
        <v>455.49</v>
      </c>
      <c r="C112" s="122" t="s">
        <v>237</v>
      </c>
      <c r="D112" s="122" t="s">
        <v>174</v>
      </c>
      <c r="E112" s="123" t="s">
        <v>202</v>
      </c>
      <c r="F112" s="1"/>
    </row>
    <row r="113" spans="1:6" s="2" customFormat="1" x14ac:dyDescent="0.25">
      <c r="A113" s="134">
        <v>44779</v>
      </c>
      <c r="B113" s="121">
        <v>39.03</v>
      </c>
      <c r="C113" s="122" t="s">
        <v>201</v>
      </c>
      <c r="D113" s="122" t="s">
        <v>174</v>
      </c>
      <c r="E113" s="123" t="s">
        <v>208</v>
      </c>
      <c r="F113" s="1"/>
    </row>
    <row r="114" spans="1:6" s="2" customFormat="1" x14ac:dyDescent="0.25">
      <c r="A114" s="134">
        <v>44779</v>
      </c>
      <c r="B114" s="121">
        <v>38.96</v>
      </c>
      <c r="C114" s="122" t="s">
        <v>201</v>
      </c>
      <c r="D114" s="122" t="s">
        <v>174</v>
      </c>
      <c r="E114" s="123" t="s">
        <v>208</v>
      </c>
      <c r="F114" s="1"/>
    </row>
    <row r="115" spans="1:6" s="2" customFormat="1" x14ac:dyDescent="0.25">
      <c r="A115" s="134">
        <v>44795</v>
      </c>
      <c r="B115" s="121">
        <v>44.26</v>
      </c>
      <c r="C115" s="122" t="s">
        <v>236</v>
      </c>
      <c r="D115" s="122" t="s">
        <v>174</v>
      </c>
      <c r="E115" s="123" t="s">
        <v>203</v>
      </c>
      <c r="F115" s="1"/>
    </row>
    <row r="116" spans="1:6" s="2" customFormat="1" x14ac:dyDescent="0.25">
      <c r="A116" s="134">
        <v>44804</v>
      </c>
      <c r="B116" s="121">
        <v>547.70000000000005</v>
      </c>
      <c r="C116" s="122" t="s">
        <v>237</v>
      </c>
      <c r="D116" s="122" t="s">
        <v>174</v>
      </c>
      <c r="E116" s="123" t="s">
        <v>202</v>
      </c>
      <c r="F116" s="1"/>
    </row>
    <row r="117" spans="1:6" s="2" customFormat="1" x14ac:dyDescent="0.25">
      <c r="A117" s="134">
        <v>44834</v>
      </c>
      <c r="B117" s="121">
        <v>503.13</v>
      </c>
      <c r="C117" s="122" t="s">
        <v>237</v>
      </c>
      <c r="D117" s="122" t="s">
        <v>174</v>
      </c>
      <c r="E117" s="123" t="s">
        <v>202</v>
      </c>
      <c r="F117" s="1"/>
    </row>
    <row r="118" spans="1:6" s="2" customFormat="1" x14ac:dyDescent="0.25">
      <c r="A118" s="134">
        <v>44865</v>
      </c>
      <c r="B118" s="121">
        <v>463.05</v>
      </c>
      <c r="C118" s="122" t="s">
        <v>237</v>
      </c>
      <c r="D118" s="122" t="s">
        <v>174</v>
      </c>
      <c r="E118" s="123" t="s">
        <v>202</v>
      </c>
      <c r="F118" s="1"/>
    </row>
    <row r="119" spans="1:6" s="2" customFormat="1" x14ac:dyDescent="0.25">
      <c r="A119" s="134">
        <v>44895</v>
      </c>
      <c r="B119" s="121">
        <v>365.77</v>
      </c>
      <c r="C119" s="122" t="s">
        <v>237</v>
      </c>
      <c r="D119" s="122" t="s">
        <v>174</v>
      </c>
      <c r="E119" s="123" t="s">
        <v>202</v>
      </c>
      <c r="F119" s="1"/>
    </row>
    <row r="120" spans="1:6" s="2" customFormat="1" x14ac:dyDescent="0.25">
      <c r="A120" s="134">
        <v>44926</v>
      </c>
      <c r="B120" s="121">
        <v>345.21</v>
      </c>
      <c r="C120" s="122" t="s">
        <v>237</v>
      </c>
      <c r="D120" s="122" t="s">
        <v>174</v>
      </c>
      <c r="E120" s="123" t="s">
        <v>202</v>
      </c>
      <c r="F120" s="1"/>
    </row>
    <row r="121" spans="1:6" s="2" customFormat="1" x14ac:dyDescent="0.25">
      <c r="A121" s="134">
        <v>44957</v>
      </c>
      <c r="B121" s="121">
        <v>208.81</v>
      </c>
      <c r="C121" s="122" t="s">
        <v>237</v>
      </c>
      <c r="D121" s="122" t="s">
        <v>174</v>
      </c>
      <c r="E121" s="123" t="s">
        <v>202</v>
      </c>
      <c r="F121" s="1"/>
    </row>
    <row r="122" spans="1:6" s="2" customFormat="1" x14ac:dyDescent="0.25">
      <c r="A122" s="134">
        <v>44985</v>
      </c>
      <c r="B122" s="121">
        <v>241.14</v>
      </c>
      <c r="C122" s="122" t="s">
        <v>237</v>
      </c>
      <c r="D122" s="122" t="s">
        <v>174</v>
      </c>
      <c r="E122" s="123" t="s">
        <v>202</v>
      </c>
      <c r="F122" s="1"/>
    </row>
    <row r="123" spans="1:6" s="2" customFormat="1" x14ac:dyDescent="0.25">
      <c r="A123" s="134">
        <v>44980</v>
      </c>
      <c r="B123" s="121">
        <v>11.13</v>
      </c>
      <c r="C123" s="122" t="s">
        <v>200</v>
      </c>
      <c r="D123" s="122" t="s">
        <v>174</v>
      </c>
      <c r="E123" s="123" t="s">
        <v>202</v>
      </c>
      <c r="F123" s="1"/>
    </row>
    <row r="124" spans="1:6" s="2" customFormat="1" x14ac:dyDescent="0.25">
      <c r="A124" s="134">
        <v>45016</v>
      </c>
      <c r="B124" s="121">
        <v>357.64</v>
      </c>
      <c r="C124" s="122" t="s">
        <v>237</v>
      </c>
      <c r="D124" s="122" t="s">
        <v>174</v>
      </c>
      <c r="E124" s="123" t="s">
        <v>202</v>
      </c>
      <c r="F124" s="1"/>
    </row>
    <row r="125" spans="1:6" s="2" customFormat="1" x14ac:dyDescent="0.25">
      <c r="A125" s="134">
        <v>45046</v>
      </c>
      <c r="B125" s="121">
        <v>377.16</v>
      </c>
      <c r="C125" s="122" t="s">
        <v>237</v>
      </c>
      <c r="D125" s="122" t="s">
        <v>174</v>
      </c>
      <c r="E125" s="123" t="s">
        <v>202</v>
      </c>
      <c r="F125" s="1"/>
    </row>
    <row r="126" spans="1:6" s="2" customFormat="1" x14ac:dyDescent="0.25">
      <c r="A126" s="134">
        <v>45077</v>
      </c>
      <c r="B126" s="121">
        <v>463.15</v>
      </c>
      <c r="C126" s="122" t="s">
        <v>237</v>
      </c>
      <c r="D126" s="122" t="s">
        <v>174</v>
      </c>
      <c r="E126" s="123" t="s">
        <v>202</v>
      </c>
      <c r="F126" s="1"/>
    </row>
    <row r="127" spans="1:6" s="2" customFormat="1" x14ac:dyDescent="0.25">
      <c r="A127" s="134">
        <v>45107</v>
      </c>
      <c r="B127" s="121">
        <v>694.24</v>
      </c>
      <c r="C127" s="122" t="s">
        <v>237</v>
      </c>
      <c r="D127" s="122" t="s">
        <v>174</v>
      </c>
      <c r="E127" s="123" t="s">
        <v>202</v>
      </c>
      <c r="F127" s="1"/>
    </row>
    <row r="128" spans="1:6" s="2" customFormat="1" x14ac:dyDescent="0.25">
      <c r="A128" s="133"/>
      <c r="B128" s="121"/>
      <c r="C128" s="122"/>
      <c r="D128" s="122"/>
      <c r="E128" s="123"/>
      <c r="F128" s="1"/>
    </row>
    <row r="129" spans="1:6" s="2" customFormat="1" x14ac:dyDescent="0.25">
      <c r="A129" s="133"/>
      <c r="B129" s="121"/>
      <c r="C129" s="122"/>
      <c r="D129" s="122"/>
      <c r="E129" s="123"/>
      <c r="F129" s="1"/>
    </row>
    <row r="130" spans="1:6" s="2" customFormat="1" x14ac:dyDescent="0.25">
      <c r="A130" s="133"/>
      <c r="B130" s="121"/>
      <c r="C130" s="122"/>
      <c r="D130" s="122"/>
      <c r="E130" s="123"/>
      <c r="F130" s="1"/>
    </row>
    <row r="131" spans="1:6" s="2" customFormat="1" x14ac:dyDescent="0.25">
      <c r="A131" s="110"/>
      <c r="B131" s="111"/>
      <c r="C131" s="112"/>
      <c r="D131" s="112"/>
      <c r="E131" s="113"/>
      <c r="F131" s="1"/>
    </row>
    <row r="132" spans="1:6" ht="19.5" customHeight="1" x14ac:dyDescent="0.25">
      <c r="A132" s="72" t="s">
        <v>125</v>
      </c>
      <c r="B132" s="73">
        <f>SUM(B26:B131)</f>
        <v>20825.109999999997</v>
      </c>
      <c r="C132" s="131" t="str">
        <f>IF(SUBTOTAL(3,B26:B131)=SUBTOTAL(103,B26:B131),'Summary and sign-off'!$A$48,'Summary and sign-off'!$A$49)</f>
        <v>Check - there are no hidden rows with data</v>
      </c>
      <c r="D132" s="143" t="str">
        <f>IF('Summary and sign-off'!F56='Summary and sign-off'!F54,'Summary and sign-off'!A51,'Summary and sign-off'!A50)</f>
        <v>Check - each entry provides sufficient information</v>
      </c>
      <c r="E132" s="143"/>
      <c r="F132" s="17"/>
    </row>
    <row r="133" spans="1:6" ht="10.5" customHeight="1" x14ac:dyDescent="0.3">
      <c r="A133" s="17"/>
      <c r="B133" s="19"/>
      <c r="C133" s="17"/>
      <c r="D133" s="17"/>
      <c r="E133" s="17"/>
      <c r="F133" s="17"/>
    </row>
    <row r="134" spans="1:6" ht="24.75" customHeight="1" x14ac:dyDescent="0.25">
      <c r="A134" s="144" t="s">
        <v>126</v>
      </c>
      <c r="B134" s="144"/>
      <c r="C134" s="144"/>
      <c r="D134" s="144"/>
      <c r="E134" s="144"/>
      <c r="F134" s="17"/>
    </row>
    <row r="135" spans="1:6" ht="27" customHeight="1" x14ac:dyDescent="0.25">
      <c r="A135" s="24" t="s">
        <v>117</v>
      </c>
      <c r="B135" s="24" t="s">
        <v>62</v>
      </c>
      <c r="C135" s="24" t="s">
        <v>127</v>
      </c>
      <c r="D135" s="24" t="s">
        <v>128</v>
      </c>
      <c r="E135" s="24" t="s">
        <v>121</v>
      </c>
      <c r="F135" s="28"/>
    </row>
    <row r="136" spans="1:6" s="2" customFormat="1" hidden="1" x14ac:dyDescent="0.25">
      <c r="A136" s="96"/>
      <c r="B136" s="97"/>
      <c r="C136" s="98"/>
      <c r="D136" s="98"/>
      <c r="E136" s="99"/>
      <c r="F136" s="1"/>
    </row>
    <row r="137" spans="1:6" s="2" customFormat="1" x14ac:dyDescent="0.25">
      <c r="A137" s="120" t="s">
        <v>173</v>
      </c>
      <c r="B137" s="121"/>
      <c r="C137" s="122"/>
      <c r="D137" s="122"/>
      <c r="E137" s="123"/>
      <c r="F137" s="1"/>
    </row>
    <row r="138" spans="1:6" s="2" customFormat="1" x14ac:dyDescent="0.25">
      <c r="A138" s="120"/>
      <c r="B138" s="121"/>
      <c r="C138" s="122"/>
      <c r="D138" s="122"/>
      <c r="E138" s="123"/>
      <c r="F138" s="1"/>
    </row>
    <row r="139" spans="1:6" s="2" customFormat="1" hidden="1" x14ac:dyDescent="0.25">
      <c r="A139" s="120"/>
      <c r="B139" s="121"/>
      <c r="C139" s="122"/>
      <c r="D139" s="122"/>
      <c r="E139" s="123"/>
      <c r="F139" s="1"/>
    </row>
    <row r="140" spans="1:6" s="2" customFormat="1" hidden="1" x14ac:dyDescent="0.25">
      <c r="A140" s="120"/>
      <c r="B140" s="121"/>
      <c r="C140" s="122"/>
      <c r="D140" s="122"/>
      <c r="E140" s="123"/>
      <c r="F140" s="1"/>
    </row>
    <row r="141" spans="1:6" s="2" customFormat="1" hidden="1" x14ac:dyDescent="0.25">
      <c r="A141" s="120"/>
      <c r="B141" s="121"/>
      <c r="C141" s="122"/>
      <c r="D141" s="122"/>
      <c r="E141" s="123"/>
      <c r="F141" s="1"/>
    </row>
    <row r="142" spans="1:6" s="2" customFormat="1" hidden="1" x14ac:dyDescent="0.25">
      <c r="A142" s="120"/>
      <c r="B142" s="121"/>
      <c r="C142" s="122"/>
      <c r="D142" s="122"/>
      <c r="E142" s="123"/>
      <c r="F142" s="1"/>
    </row>
    <row r="143" spans="1:6" s="2" customFormat="1" hidden="1" x14ac:dyDescent="0.25">
      <c r="A143" s="120"/>
      <c r="B143" s="121"/>
      <c r="C143" s="122"/>
      <c r="D143" s="122"/>
      <c r="E143" s="123"/>
      <c r="F143" s="1"/>
    </row>
    <row r="144" spans="1:6" s="2" customFormat="1" hidden="1" x14ac:dyDescent="0.25">
      <c r="A144" s="120"/>
      <c r="B144" s="121"/>
      <c r="C144" s="122"/>
      <c r="D144" s="122"/>
      <c r="E144" s="123"/>
      <c r="F144" s="1"/>
    </row>
    <row r="145" spans="1:6" s="2" customFormat="1" hidden="1" x14ac:dyDescent="0.25">
      <c r="A145" s="96"/>
      <c r="B145" s="97"/>
      <c r="C145" s="98"/>
      <c r="D145" s="98"/>
      <c r="E145" s="99"/>
      <c r="F145" s="1"/>
    </row>
    <row r="146" spans="1:6" ht="19.5" customHeight="1" x14ac:dyDescent="0.25">
      <c r="A146" s="72" t="s">
        <v>129</v>
      </c>
      <c r="B146" s="73">
        <f>SUM(B136:B145)</f>
        <v>0</v>
      </c>
      <c r="C146" s="131" t="str">
        <f>IF(SUBTOTAL(3,B136:B145)=SUBTOTAL(103,B136:B145),'Summary and sign-off'!$A$48,'Summary and sign-off'!$A$49)</f>
        <v>Check - there are no hidden rows with data</v>
      </c>
      <c r="D146" s="143" t="str">
        <f>IF('Summary and sign-off'!F57='Summary and sign-off'!F54,'Summary and sign-off'!A51,'Summary and sign-off'!A50)</f>
        <v>Check - each entry provides sufficient information</v>
      </c>
      <c r="E146" s="143"/>
      <c r="F146" s="17"/>
    </row>
    <row r="147" spans="1:6" ht="10.5" customHeight="1" x14ac:dyDescent="0.3">
      <c r="A147" s="17"/>
      <c r="B147" s="58"/>
      <c r="C147" s="19"/>
      <c r="D147" s="17"/>
      <c r="E147" s="17"/>
      <c r="F147" s="17"/>
    </row>
    <row r="148" spans="1:6" ht="34.5" customHeight="1" x14ac:dyDescent="0.25">
      <c r="A148" s="31" t="s">
        <v>130</v>
      </c>
      <c r="B148" s="59">
        <f>B22+B132+B146</f>
        <v>20825.109999999997</v>
      </c>
      <c r="C148" s="32"/>
      <c r="D148" s="32"/>
      <c r="E148" s="32"/>
      <c r="F148" s="17"/>
    </row>
    <row r="149" spans="1:6" ht="13" x14ac:dyDescent="0.3">
      <c r="A149" s="17"/>
      <c r="B149" s="19"/>
      <c r="C149" s="17"/>
      <c r="D149" s="17"/>
      <c r="E149" s="17"/>
      <c r="F149" s="17"/>
    </row>
    <row r="150" spans="1:6" ht="13" x14ac:dyDescent="0.3">
      <c r="A150" s="18" t="s">
        <v>73</v>
      </c>
      <c r="B150" s="19"/>
      <c r="C150" s="17"/>
      <c r="D150" s="17"/>
      <c r="E150" s="17"/>
      <c r="F150" s="17"/>
    </row>
    <row r="151" spans="1:6" ht="12.65" customHeight="1" x14ac:dyDescent="0.25">
      <c r="A151" s="20" t="s">
        <v>131</v>
      </c>
      <c r="F151" s="17"/>
    </row>
    <row r="152" spans="1:6" ht="13" customHeight="1" x14ac:dyDescent="0.25">
      <c r="A152" s="20" t="s">
        <v>132</v>
      </c>
      <c r="B152" s="17"/>
      <c r="D152" s="17"/>
      <c r="F152" s="17"/>
    </row>
    <row r="153" spans="1:6" x14ac:dyDescent="0.25">
      <c r="A153" s="20" t="s">
        <v>133</v>
      </c>
      <c r="F153" s="17"/>
    </row>
    <row r="154" spans="1:6" ht="13" x14ac:dyDescent="0.3">
      <c r="A154" s="20" t="s">
        <v>79</v>
      </c>
      <c r="B154" s="19"/>
      <c r="C154" s="17"/>
      <c r="D154" s="17"/>
      <c r="E154" s="17"/>
      <c r="F154" s="17"/>
    </row>
    <row r="155" spans="1:6" ht="13" customHeight="1" x14ac:dyDescent="0.25">
      <c r="A155" s="20" t="s">
        <v>134</v>
      </c>
      <c r="B155" s="17"/>
      <c r="D155" s="17"/>
      <c r="F155" s="17"/>
    </row>
    <row r="156" spans="1:6" x14ac:dyDescent="0.25">
      <c r="A156" s="20" t="s">
        <v>135</v>
      </c>
      <c r="F156" s="17"/>
    </row>
    <row r="157" spans="1:6" x14ac:dyDescent="0.25">
      <c r="A157" s="20" t="s">
        <v>136</v>
      </c>
      <c r="B157" s="20"/>
      <c r="C157" s="20"/>
      <c r="D157" s="20"/>
      <c r="F157" s="17"/>
    </row>
    <row r="158" spans="1:6" x14ac:dyDescent="0.25">
      <c r="A158" s="26"/>
      <c r="B158" s="17"/>
      <c r="C158" s="17"/>
      <c r="D158" s="17"/>
      <c r="E158" s="17"/>
      <c r="F158" s="17"/>
    </row>
    <row r="159" spans="1:6" hidden="1" x14ac:dyDescent="0.25">
      <c r="A159" s="26"/>
      <c r="B159" s="17"/>
      <c r="C159" s="17"/>
      <c r="D159" s="17"/>
      <c r="E159" s="17"/>
      <c r="F159" s="17"/>
    </row>
    <row r="160" spans="1:6" x14ac:dyDescent="0.25"/>
    <row r="161" spans="1:6" x14ac:dyDescent="0.25"/>
    <row r="162" spans="1:6" x14ac:dyDescent="0.25"/>
    <row r="163" spans="1:6" x14ac:dyDescent="0.25"/>
    <row r="164" spans="1:6" ht="12.75" hidden="1" customHeight="1" x14ac:dyDescent="0.25"/>
    <row r="165" spans="1:6" x14ac:dyDescent="0.25"/>
    <row r="166" spans="1:6" x14ac:dyDescent="0.25"/>
    <row r="167" spans="1:6" hidden="1" x14ac:dyDescent="0.25">
      <c r="A167" s="26"/>
      <c r="B167" s="17"/>
      <c r="C167" s="17"/>
      <c r="D167" s="17"/>
      <c r="E167" s="17"/>
      <c r="F167" s="17"/>
    </row>
    <row r="168" spans="1:6" hidden="1" x14ac:dyDescent="0.25">
      <c r="A168" s="26"/>
      <c r="B168" s="17"/>
      <c r="C168" s="17"/>
      <c r="D168" s="17"/>
      <c r="E168" s="17"/>
      <c r="F168" s="17"/>
    </row>
    <row r="169" spans="1:6" hidden="1" x14ac:dyDescent="0.25">
      <c r="A169" s="26"/>
      <c r="B169" s="17"/>
      <c r="C169" s="17"/>
      <c r="D169" s="17"/>
      <c r="E169" s="17"/>
      <c r="F169" s="17"/>
    </row>
    <row r="170" spans="1:6" hidden="1" x14ac:dyDescent="0.25">
      <c r="A170" s="26"/>
      <c r="B170" s="17"/>
      <c r="C170" s="17"/>
      <c r="D170" s="17"/>
      <c r="E170" s="17"/>
      <c r="F170" s="17"/>
    </row>
    <row r="171" spans="1:6" hidden="1" x14ac:dyDescent="0.25">
      <c r="A171" s="26"/>
      <c r="B171" s="17"/>
      <c r="C171" s="17"/>
      <c r="D171" s="17"/>
      <c r="E171" s="17"/>
      <c r="F171" s="17"/>
    </row>
    <row r="172" spans="1:6" x14ac:dyDescent="0.25"/>
    <row r="173" spans="1:6" x14ac:dyDescent="0.25"/>
    <row r="174" spans="1:6" x14ac:dyDescent="0.25"/>
    <row r="175" spans="1:6" x14ac:dyDescent="0.25"/>
    <row r="176" spans="1: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sheetData>
  <sheetProtection sheet="1" formatCells="0" formatRows="0" insertColumns="0" insertRows="0" deleteRows="0"/>
  <mergeCells count="15">
    <mergeCell ref="B7:E7"/>
    <mergeCell ref="B5:E5"/>
    <mergeCell ref="D146:E146"/>
    <mergeCell ref="A1:E1"/>
    <mergeCell ref="A24:E24"/>
    <mergeCell ref="A134:E134"/>
    <mergeCell ref="B2:E2"/>
    <mergeCell ref="B3:E3"/>
    <mergeCell ref="B4:E4"/>
    <mergeCell ref="A8:E8"/>
    <mergeCell ref="A9:E9"/>
    <mergeCell ref="B6:E6"/>
    <mergeCell ref="D22:E22"/>
    <mergeCell ref="D132:E13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1 A136 A145 A131 A26 A27:A7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35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137:A144 A74:A130"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sign-off'!$A$29:$A$30</xm:f>
          </x14:formula1>
          <xm:sqref>B7:E7</xm:sqref>
        </x14:dataValidation>
        <x14:dataValidation type="decimal" operator="greaterThan" allowBlank="1" showInputMessage="1" showErrorMessage="1" error="This cell must contain a dollar figure" xr:uid="{00000000-0002-0000-0200-000005000000}">
          <x14:formula1>
            <xm:f>'Summary and sign-off'!$A$47</xm:f>
          </x14:formula1>
          <xm:sqref>B136:B145 B12:B21 B26 B27:B131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39" t="s">
        <v>109</v>
      </c>
      <c r="B1" s="139"/>
      <c r="C1" s="139"/>
      <c r="D1" s="139"/>
      <c r="E1" s="139"/>
    </row>
    <row r="2" spans="1:6" ht="21" customHeight="1" x14ac:dyDescent="0.25">
      <c r="A2" s="3" t="s">
        <v>52</v>
      </c>
      <c r="B2" s="142" t="str">
        <f>'Summary and sign-off'!B2:F2</f>
        <v>Health and Disability Commissioner</v>
      </c>
      <c r="C2" s="142"/>
      <c r="D2" s="142"/>
      <c r="E2" s="142"/>
    </row>
    <row r="3" spans="1:6" ht="21" customHeight="1" x14ac:dyDescent="0.25">
      <c r="A3" s="3" t="s">
        <v>110</v>
      </c>
      <c r="B3" s="142" t="str">
        <f>'Summary and sign-off'!B3:F3</f>
        <v>Morag McDowell</v>
      </c>
      <c r="C3" s="142"/>
      <c r="D3" s="142"/>
      <c r="E3" s="142"/>
    </row>
    <row r="4" spans="1:6" ht="21" customHeight="1" x14ac:dyDescent="0.25">
      <c r="A4" s="3" t="s">
        <v>111</v>
      </c>
      <c r="B4" s="142">
        <f>'Summary and sign-off'!B4:F4</f>
        <v>44743</v>
      </c>
      <c r="C4" s="142"/>
      <c r="D4" s="142"/>
      <c r="E4" s="142"/>
    </row>
    <row r="5" spans="1:6" ht="21" customHeight="1" x14ac:dyDescent="0.25">
      <c r="A5" s="3" t="s">
        <v>112</v>
      </c>
      <c r="B5" s="142">
        <f>'Summary and sign-off'!B5:F5</f>
        <v>45107</v>
      </c>
      <c r="C5" s="142"/>
      <c r="D5" s="142"/>
      <c r="E5" s="142"/>
    </row>
    <row r="6" spans="1:6" ht="21" customHeight="1" x14ac:dyDescent="0.25">
      <c r="A6" s="3" t="s">
        <v>113</v>
      </c>
      <c r="B6" s="137" t="s">
        <v>81</v>
      </c>
      <c r="C6" s="137"/>
      <c r="D6" s="137"/>
      <c r="E6" s="137"/>
    </row>
    <row r="7" spans="1:6" ht="21" customHeight="1" x14ac:dyDescent="0.25">
      <c r="A7" s="3" t="s">
        <v>56</v>
      </c>
      <c r="B7" s="137" t="s">
        <v>83</v>
      </c>
      <c r="C7" s="137"/>
      <c r="D7" s="137"/>
      <c r="E7" s="137"/>
    </row>
    <row r="8" spans="1:6" ht="35.25" customHeight="1" x14ac:dyDescent="0.35">
      <c r="A8" s="152" t="s">
        <v>137</v>
      </c>
      <c r="B8" s="152"/>
      <c r="C8" s="153"/>
      <c r="D8" s="153"/>
      <c r="E8" s="153"/>
      <c r="F8" s="27"/>
    </row>
    <row r="9" spans="1:6" ht="35.25" customHeight="1" x14ac:dyDescent="0.35">
      <c r="A9" s="150" t="s">
        <v>138</v>
      </c>
      <c r="B9" s="151"/>
      <c r="C9" s="151"/>
      <c r="D9" s="151"/>
      <c r="E9" s="151"/>
      <c r="F9" s="27"/>
    </row>
    <row r="10" spans="1:6" ht="27" customHeight="1" x14ac:dyDescent="0.25">
      <c r="A10" s="24" t="s">
        <v>139</v>
      </c>
      <c r="B10" s="24" t="s">
        <v>62</v>
      </c>
      <c r="C10" s="24" t="s">
        <v>140</v>
      </c>
      <c r="D10" s="24" t="s">
        <v>141</v>
      </c>
      <c r="E10" s="24" t="s">
        <v>121</v>
      </c>
      <c r="F10" s="20"/>
    </row>
    <row r="11" spans="1:6" s="2" customFormat="1" hidden="1" x14ac:dyDescent="0.25">
      <c r="A11" s="100"/>
      <c r="B11" s="97"/>
      <c r="C11" s="101"/>
      <c r="D11" s="101"/>
      <c r="E11" s="102"/>
    </row>
    <row r="12" spans="1:6" s="2" customFormat="1" x14ac:dyDescent="0.25">
      <c r="A12" s="120" t="s">
        <v>176</v>
      </c>
      <c r="B12" s="121"/>
      <c r="C12" s="125"/>
      <c r="D12" s="125"/>
      <c r="E12" s="126"/>
    </row>
    <row r="13" spans="1:6" s="2" customFormat="1" x14ac:dyDescent="0.25">
      <c r="A13" s="120"/>
      <c r="B13" s="121"/>
      <c r="C13" s="125"/>
      <c r="D13" s="125"/>
      <c r="E13" s="126"/>
    </row>
    <row r="14" spans="1:6" s="2" customFormat="1" x14ac:dyDescent="0.25">
      <c r="A14" s="120"/>
      <c r="B14" s="121"/>
      <c r="C14" s="125"/>
      <c r="D14" s="125"/>
      <c r="E14" s="126"/>
    </row>
    <row r="15" spans="1:6" s="2" customFormat="1" x14ac:dyDescent="0.25">
      <c r="A15" s="120"/>
      <c r="B15" s="121"/>
      <c r="C15" s="125"/>
      <c r="D15" s="125"/>
      <c r="E15" s="126"/>
    </row>
    <row r="16" spans="1:6" s="2" customFormat="1" x14ac:dyDescent="0.25">
      <c r="A16" s="120"/>
      <c r="B16" s="121"/>
      <c r="C16" s="125"/>
      <c r="D16" s="125"/>
      <c r="E16" s="126"/>
    </row>
    <row r="17" spans="1:6" s="2" customFormat="1" x14ac:dyDescent="0.25">
      <c r="A17" s="120"/>
      <c r="B17" s="121"/>
      <c r="C17" s="125"/>
      <c r="D17" s="125"/>
      <c r="E17" s="126"/>
    </row>
    <row r="18" spans="1:6" s="2" customFormat="1" x14ac:dyDescent="0.25">
      <c r="A18" s="120"/>
      <c r="B18" s="121"/>
      <c r="C18" s="125"/>
      <c r="D18" s="125"/>
      <c r="E18" s="126"/>
    </row>
    <row r="19" spans="1:6" s="2" customFormat="1" x14ac:dyDescent="0.25">
      <c r="A19" s="120"/>
      <c r="B19" s="121"/>
      <c r="C19" s="125"/>
      <c r="D19" s="125"/>
      <c r="E19" s="126"/>
    </row>
    <row r="20" spans="1:6" s="2" customFormat="1" x14ac:dyDescent="0.25">
      <c r="A20" s="120"/>
      <c r="B20" s="121"/>
      <c r="C20" s="125"/>
      <c r="D20" s="125"/>
      <c r="E20" s="126"/>
    </row>
    <row r="21" spans="1:6" s="2" customFormat="1" x14ac:dyDescent="0.25">
      <c r="A21" s="120"/>
      <c r="B21" s="121"/>
      <c r="C21" s="125"/>
      <c r="D21" s="125"/>
      <c r="E21" s="126"/>
    </row>
    <row r="22" spans="1:6" s="2" customFormat="1" x14ac:dyDescent="0.25">
      <c r="A22" s="124"/>
      <c r="B22" s="121"/>
      <c r="C22" s="125"/>
      <c r="D22" s="125"/>
      <c r="E22" s="126"/>
    </row>
    <row r="23" spans="1:6" s="2" customFormat="1" x14ac:dyDescent="0.25">
      <c r="A23" s="124"/>
      <c r="B23" s="121"/>
      <c r="C23" s="125"/>
      <c r="D23" s="125"/>
      <c r="E23" s="126"/>
    </row>
    <row r="24" spans="1:6" s="2" customFormat="1" ht="11.25" hidden="1" customHeight="1" x14ac:dyDescent="0.25">
      <c r="A24" s="100"/>
      <c r="B24" s="97"/>
      <c r="C24" s="101"/>
      <c r="D24" s="101"/>
      <c r="E24" s="102"/>
    </row>
    <row r="25" spans="1:6" ht="34.5" customHeight="1" x14ac:dyDescent="0.25">
      <c r="A25" s="54" t="s">
        <v>142</v>
      </c>
      <c r="B25" s="63">
        <f>SUM(B11:B24)</f>
        <v>0</v>
      </c>
      <c r="C25" s="71" t="str">
        <f>IF(SUBTOTAL(3,B11:B24)=SUBTOTAL(103,B11:B24),'Summary and sign-off'!$A$48,'Summary and sign-off'!$A$49)</f>
        <v>Check - there are no hidden rows with data</v>
      </c>
      <c r="D25" s="143" t="str">
        <f>IF('Summary and sign-off'!F58='Summary and sign-off'!F54,'Summary and sign-off'!A51,'Summary and sign-off'!A50)</f>
        <v>Check - each entry provides sufficient information</v>
      </c>
      <c r="E25" s="143"/>
      <c r="F25" s="2"/>
    </row>
    <row r="26" spans="1:6" ht="13" x14ac:dyDescent="0.3">
      <c r="A26" s="18"/>
      <c r="B26" s="17"/>
      <c r="C26" s="17"/>
      <c r="D26" s="17"/>
      <c r="E26" s="17"/>
    </row>
    <row r="27" spans="1:6" ht="13" x14ac:dyDescent="0.3">
      <c r="A27" s="18" t="s">
        <v>73</v>
      </c>
      <c r="B27" s="19"/>
      <c r="C27" s="17"/>
      <c r="D27" s="17"/>
      <c r="E27" s="17"/>
    </row>
    <row r="28" spans="1:6" ht="12.75" customHeight="1" x14ac:dyDescent="0.25">
      <c r="A28" s="20" t="s">
        <v>143</v>
      </c>
      <c r="B28" s="20"/>
      <c r="C28" s="20"/>
      <c r="D28" s="20"/>
      <c r="E28" s="20"/>
    </row>
    <row r="29" spans="1:6" x14ac:dyDescent="0.25">
      <c r="A29" s="20" t="s">
        <v>144</v>
      </c>
      <c r="B29" s="20"/>
      <c r="C29" s="28"/>
      <c r="D29" s="28"/>
      <c r="E29" s="28"/>
    </row>
    <row r="30" spans="1:6" ht="13" x14ac:dyDescent="0.3">
      <c r="A30" s="20" t="s">
        <v>79</v>
      </c>
      <c r="B30" s="19"/>
      <c r="C30" s="17"/>
      <c r="D30" s="17"/>
      <c r="E30" s="17"/>
      <c r="F30" s="17"/>
    </row>
    <row r="31" spans="1:6" x14ac:dyDescent="0.25">
      <c r="A31" s="20" t="s">
        <v>145</v>
      </c>
      <c r="B31" s="20"/>
      <c r="C31" s="28"/>
      <c r="D31" s="28"/>
      <c r="E31" s="28"/>
    </row>
    <row r="32" spans="1:6" ht="12.75" customHeight="1" x14ac:dyDescent="0.25">
      <c r="A32" s="20" t="s">
        <v>146</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sign-off'!$A$29:$A$30</xm:f>
          </x14:formula1>
          <xm:sqref>B7:E7</xm:sqref>
        </x14:dataValidation>
        <x14:dataValidation type="decimal" operator="greaterThan" allowBlank="1" showInputMessage="1" showErrorMessage="1" error="This cell must contain a dollar figure" xr:uid="{00000000-0002-0000-0300-000005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3"/>
  <sheetViews>
    <sheetView zoomScaleNormal="100" workbookViewId="0">
      <selection activeCell="B23" sqref="B23"/>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39" t="s">
        <v>109</v>
      </c>
      <c r="B1" s="139"/>
      <c r="C1" s="139"/>
      <c r="D1" s="139"/>
      <c r="E1" s="139"/>
    </row>
    <row r="2" spans="1:6" ht="21" customHeight="1" x14ac:dyDescent="0.25">
      <c r="A2" s="3" t="s">
        <v>52</v>
      </c>
      <c r="B2" s="142" t="str">
        <f>'Summary and sign-off'!B2:F2</f>
        <v>Health and Disability Commissioner</v>
      </c>
      <c r="C2" s="142"/>
      <c r="D2" s="142"/>
      <c r="E2" s="142"/>
    </row>
    <row r="3" spans="1:6" ht="21" customHeight="1" x14ac:dyDescent="0.25">
      <c r="A3" s="3" t="s">
        <v>110</v>
      </c>
      <c r="B3" s="142" t="str">
        <f>'Summary and sign-off'!B3:F3</f>
        <v>Morag McDowell</v>
      </c>
      <c r="C3" s="142"/>
      <c r="D3" s="142"/>
      <c r="E3" s="142"/>
    </row>
    <row r="4" spans="1:6" ht="21" customHeight="1" x14ac:dyDescent="0.25">
      <c r="A4" s="3" t="s">
        <v>111</v>
      </c>
      <c r="B4" s="142">
        <f>'Summary and sign-off'!B4:F4</f>
        <v>44743</v>
      </c>
      <c r="C4" s="142"/>
      <c r="D4" s="142"/>
      <c r="E4" s="142"/>
    </row>
    <row r="5" spans="1:6" ht="21" customHeight="1" x14ac:dyDescent="0.25">
      <c r="A5" s="3" t="s">
        <v>112</v>
      </c>
      <c r="B5" s="142">
        <f>'Summary and sign-off'!B5:F5</f>
        <v>45107</v>
      </c>
      <c r="C5" s="142"/>
      <c r="D5" s="142"/>
      <c r="E5" s="142"/>
    </row>
    <row r="6" spans="1:6" ht="21" customHeight="1" x14ac:dyDescent="0.25">
      <c r="A6" s="3" t="s">
        <v>113</v>
      </c>
      <c r="B6" s="137" t="s">
        <v>81</v>
      </c>
      <c r="C6" s="137"/>
      <c r="D6" s="137"/>
      <c r="E6" s="137"/>
      <c r="F6" s="23"/>
    </row>
    <row r="7" spans="1:6" ht="21" customHeight="1" x14ac:dyDescent="0.25">
      <c r="A7" s="3" t="s">
        <v>56</v>
      </c>
      <c r="B7" s="137" t="s">
        <v>83</v>
      </c>
      <c r="C7" s="137"/>
      <c r="D7" s="137"/>
      <c r="E7" s="137"/>
      <c r="F7" s="23"/>
    </row>
    <row r="8" spans="1:6" ht="35.25" customHeight="1" x14ac:dyDescent="0.25">
      <c r="A8" s="146" t="s">
        <v>147</v>
      </c>
      <c r="B8" s="146"/>
      <c r="C8" s="153"/>
      <c r="D8" s="153"/>
      <c r="E8" s="153"/>
    </row>
    <row r="9" spans="1:6" ht="35.25" customHeight="1" x14ac:dyDescent="0.25">
      <c r="A9" s="154" t="s">
        <v>148</v>
      </c>
      <c r="B9" s="155"/>
      <c r="C9" s="155"/>
      <c r="D9" s="155"/>
      <c r="E9" s="155"/>
    </row>
    <row r="10" spans="1:6" ht="27" customHeight="1" x14ac:dyDescent="0.25">
      <c r="A10" s="24" t="s">
        <v>117</v>
      </c>
      <c r="B10" s="24" t="s">
        <v>62</v>
      </c>
      <c r="C10" s="24" t="s">
        <v>149</v>
      </c>
      <c r="D10" s="24" t="s">
        <v>150</v>
      </c>
      <c r="E10" s="24" t="s">
        <v>121</v>
      </c>
      <c r="F10" s="20"/>
    </row>
    <row r="11" spans="1:6" s="2" customFormat="1" hidden="1" x14ac:dyDescent="0.25">
      <c r="A11" s="100"/>
      <c r="B11" s="97"/>
      <c r="C11" s="101"/>
      <c r="D11" s="101"/>
      <c r="E11" s="102"/>
    </row>
    <row r="12" spans="1:6" s="2" customFormat="1" x14ac:dyDescent="0.25">
      <c r="A12" s="132" t="s">
        <v>177</v>
      </c>
      <c r="B12" s="121">
        <f>36.86+45.79</f>
        <v>82.65</v>
      </c>
      <c r="C12" s="125" t="s">
        <v>178</v>
      </c>
      <c r="D12" s="125"/>
      <c r="E12" s="126"/>
    </row>
    <row r="13" spans="1:6" s="2" customFormat="1" x14ac:dyDescent="0.25">
      <c r="A13" s="132" t="s">
        <v>179</v>
      </c>
      <c r="B13" s="121">
        <f>36.17+45.79</f>
        <v>81.960000000000008</v>
      </c>
      <c r="C13" s="125" t="s">
        <v>180</v>
      </c>
      <c r="D13" s="125"/>
      <c r="E13" s="126"/>
    </row>
    <row r="14" spans="1:6" s="2" customFormat="1" x14ac:dyDescent="0.25">
      <c r="A14" s="132" t="s">
        <v>181</v>
      </c>
      <c r="B14" s="121">
        <f>36.17+45.83</f>
        <v>82</v>
      </c>
      <c r="C14" s="125" t="s">
        <v>182</v>
      </c>
      <c r="D14" s="125"/>
      <c r="E14" s="126"/>
    </row>
    <row r="15" spans="1:6" s="2" customFormat="1" x14ac:dyDescent="0.25">
      <c r="A15" s="132" t="s">
        <v>183</v>
      </c>
      <c r="B15" s="121">
        <v>36.340000000000003</v>
      </c>
      <c r="C15" s="125" t="s">
        <v>184</v>
      </c>
      <c r="D15" s="125"/>
      <c r="E15" s="126"/>
    </row>
    <row r="16" spans="1:6" s="2" customFormat="1" x14ac:dyDescent="0.25">
      <c r="A16" s="132" t="s">
        <v>185</v>
      </c>
      <c r="B16" s="121">
        <f>3+39.95</f>
        <v>42.95</v>
      </c>
      <c r="C16" s="125" t="s">
        <v>186</v>
      </c>
      <c r="D16" s="125"/>
      <c r="E16" s="126"/>
    </row>
    <row r="17" spans="1:5" s="2" customFormat="1" x14ac:dyDescent="0.25">
      <c r="A17" s="132" t="s">
        <v>187</v>
      </c>
      <c r="B17" s="121">
        <v>64.41</v>
      </c>
      <c r="C17" s="125" t="s">
        <v>188</v>
      </c>
      <c r="D17" s="125"/>
      <c r="E17" s="126"/>
    </row>
    <row r="18" spans="1:5" s="2" customFormat="1" x14ac:dyDescent="0.25">
      <c r="A18" s="132" t="s">
        <v>189</v>
      </c>
      <c r="B18" s="121">
        <v>37.200000000000003</v>
      </c>
      <c r="C18" s="125" t="s">
        <v>190</v>
      </c>
      <c r="D18" s="125"/>
      <c r="E18" s="126"/>
    </row>
    <row r="19" spans="1:5" s="2" customFormat="1" x14ac:dyDescent="0.25">
      <c r="A19" s="132" t="s">
        <v>191</v>
      </c>
      <c r="B19" s="121">
        <v>36.86</v>
      </c>
      <c r="C19" s="125" t="s">
        <v>192</v>
      </c>
      <c r="D19" s="125"/>
      <c r="E19" s="126"/>
    </row>
    <row r="20" spans="1:5" s="2" customFormat="1" x14ac:dyDescent="0.25">
      <c r="A20" s="132" t="s">
        <v>193</v>
      </c>
      <c r="B20" s="121">
        <v>36.17</v>
      </c>
      <c r="C20" s="125" t="s">
        <v>194</v>
      </c>
      <c r="D20" s="125"/>
      <c r="E20" s="126"/>
    </row>
    <row r="21" spans="1:5" s="2" customFormat="1" x14ac:dyDescent="0.25">
      <c r="A21" s="132" t="s">
        <v>195</v>
      </c>
      <c r="B21" s="121">
        <v>36.94</v>
      </c>
      <c r="C21" s="125" t="s">
        <v>196</v>
      </c>
      <c r="D21" s="125"/>
      <c r="E21" s="126"/>
    </row>
    <row r="22" spans="1:5" s="2" customFormat="1" x14ac:dyDescent="0.25">
      <c r="A22" s="132" t="s">
        <v>195</v>
      </c>
      <c r="B22" s="121">
        <f>77-7.09</f>
        <v>69.91</v>
      </c>
      <c r="C22" s="125" t="s">
        <v>197</v>
      </c>
      <c r="D22" s="125"/>
      <c r="E22" s="126"/>
    </row>
    <row r="23" spans="1:5" s="2" customFormat="1" x14ac:dyDescent="0.25">
      <c r="A23" s="132" t="s">
        <v>198</v>
      </c>
      <c r="B23" s="121">
        <v>36.17</v>
      </c>
      <c r="C23" s="125" t="s">
        <v>199</v>
      </c>
      <c r="D23" s="125"/>
      <c r="E23" s="126"/>
    </row>
    <row r="24" spans="1:5" s="2" customFormat="1" x14ac:dyDescent="0.25">
      <c r="A24" s="132"/>
      <c r="B24" s="121"/>
      <c r="C24" s="125"/>
      <c r="D24" s="125"/>
      <c r="E24" s="126"/>
    </row>
    <row r="25" spans="1:5" s="2" customFormat="1" x14ac:dyDescent="0.25">
      <c r="A25" s="132"/>
      <c r="B25" s="121"/>
      <c r="C25" s="125"/>
      <c r="D25" s="125"/>
      <c r="E25" s="126"/>
    </row>
    <row r="26" spans="1:5" s="2" customFormat="1" x14ac:dyDescent="0.25">
      <c r="A26" s="132" t="s">
        <v>181</v>
      </c>
      <c r="B26" s="121">
        <v>439.13</v>
      </c>
      <c r="C26" s="125" t="s">
        <v>209</v>
      </c>
      <c r="D26" s="125"/>
      <c r="E26" s="126"/>
    </row>
    <row r="27" spans="1:5" s="2" customFormat="1" x14ac:dyDescent="0.25">
      <c r="A27" s="132"/>
      <c r="B27" s="121"/>
      <c r="C27" s="125"/>
      <c r="D27" s="125"/>
      <c r="E27" s="126"/>
    </row>
    <row r="28" spans="1:5" s="2" customFormat="1" x14ac:dyDescent="0.25">
      <c r="A28" s="124"/>
      <c r="B28" s="121"/>
      <c r="C28" s="125"/>
      <c r="D28" s="125"/>
      <c r="E28" s="126"/>
    </row>
    <row r="29" spans="1:5" s="2" customFormat="1" x14ac:dyDescent="0.25">
      <c r="A29" s="124"/>
      <c r="B29" s="121"/>
      <c r="C29" s="125"/>
      <c r="D29" s="125"/>
      <c r="E29" s="126"/>
    </row>
    <row r="30" spans="1:5" s="2" customFormat="1" hidden="1" x14ac:dyDescent="0.25">
      <c r="A30" s="100"/>
      <c r="B30" s="97"/>
      <c r="C30" s="101"/>
      <c r="D30" s="101"/>
      <c r="E30" s="102"/>
    </row>
    <row r="31" spans="1:5" ht="34.5" customHeight="1" x14ac:dyDescent="0.25">
      <c r="A31" s="54" t="s">
        <v>151</v>
      </c>
      <c r="B31" s="63">
        <f>SUM(B11:B30)</f>
        <v>1082.69</v>
      </c>
      <c r="C31" s="71" t="str">
        <f>IF(SUBTOTAL(3,B11:B30)=SUBTOTAL(103,B11:B30),'Summary and sign-off'!$A$48,'Summary and sign-off'!$A$49)</f>
        <v>Check - there are no hidden rows with data</v>
      </c>
      <c r="D31" s="143" t="str">
        <f>IF('Summary and sign-off'!F59='Summary and sign-off'!F54,'Summary and sign-off'!A51,'Summary and sign-off'!A50)</f>
        <v>Not all lines have an entry for "Cost in NZ$" and "Type of expense"</v>
      </c>
      <c r="E31" s="143"/>
    </row>
    <row r="32" spans="1:5" ht="14.15" customHeight="1" x14ac:dyDescent="0.25">
      <c r="B32" s="17"/>
      <c r="C32" s="17"/>
      <c r="D32" s="17"/>
      <c r="E32" s="17"/>
    </row>
    <row r="33" spans="1:6" ht="13" x14ac:dyDescent="0.3">
      <c r="A33" s="18" t="s">
        <v>152</v>
      </c>
      <c r="B33" s="17"/>
      <c r="C33" s="17"/>
      <c r="D33" s="17"/>
      <c r="E33" s="17"/>
    </row>
    <row r="34" spans="1:6" ht="12.65" customHeight="1" x14ac:dyDescent="0.25">
      <c r="A34" s="20" t="s">
        <v>131</v>
      </c>
      <c r="B34" s="17"/>
      <c r="C34" s="17"/>
      <c r="D34" s="17"/>
      <c r="E34" s="17"/>
    </row>
    <row r="35" spans="1:6" ht="13" x14ac:dyDescent="0.3">
      <c r="A35" s="20" t="s">
        <v>79</v>
      </c>
      <c r="B35" s="19"/>
      <c r="C35" s="17"/>
      <c r="D35" s="17"/>
      <c r="E35" s="17"/>
      <c r="F35" s="17"/>
    </row>
    <row r="36" spans="1:6" x14ac:dyDescent="0.25">
      <c r="A36" s="20" t="s">
        <v>145</v>
      </c>
      <c r="C36" s="17"/>
      <c r="D36" s="17"/>
      <c r="E36" s="17"/>
      <c r="F36" s="17"/>
    </row>
    <row r="37" spans="1:6" ht="12.75" customHeight="1" x14ac:dyDescent="0.25">
      <c r="A37" s="20" t="s">
        <v>146</v>
      </c>
      <c r="B37" s="25"/>
      <c r="C37" s="22"/>
      <c r="D37" s="22"/>
      <c r="E37" s="22"/>
      <c r="F37" s="22"/>
    </row>
    <row r="38" spans="1:6" x14ac:dyDescent="0.25">
      <c r="B38" s="26"/>
      <c r="C38" s="17"/>
      <c r="D38" s="17"/>
      <c r="E38" s="17"/>
    </row>
    <row r="39" spans="1:6" hidden="1" x14ac:dyDescent="0.25">
      <c r="A39" s="17"/>
      <c r="B39" s="17"/>
      <c r="C39" s="17"/>
      <c r="D39" s="17"/>
    </row>
    <row r="40" spans="1:6" ht="12.75" hidden="1" customHeight="1" x14ac:dyDescent="0.25"/>
    <row r="41" spans="1:6" hidden="1" x14ac:dyDescent="0.25">
      <c r="A41" s="17"/>
      <c r="B41" s="17"/>
      <c r="C41" s="17"/>
      <c r="D41" s="17"/>
      <c r="E41" s="17"/>
    </row>
    <row r="42" spans="1:6" hidden="1" x14ac:dyDescent="0.25">
      <c r="A42" s="17"/>
      <c r="B42" s="17"/>
      <c r="C42" s="17"/>
      <c r="D42" s="17"/>
      <c r="E42" s="17"/>
    </row>
    <row r="43" spans="1:6" hidden="1" x14ac:dyDescent="0.25">
      <c r="A43" s="17"/>
      <c r="B43" s="17"/>
      <c r="C43" s="17"/>
      <c r="D43" s="17"/>
      <c r="E43" s="17"/>
    </row>
    <row r="44" spans="1:6" hidden="1" x14ac:dyDescent="0.25">
      <c r="A44" s="17"/>
      <c r="B44" s="17"/>
      <c r="C44" s="17"/>
      <c r="D44" s="17"/>
      <c r="E44" s="17"/>
    </row>
    <row r="45" spans="1:6" hidden="1" x14ac:dyDescent="0.25">
      <c r="A45" s="17"/>
      <c r="B45" s="17"/>
      <c r="C45" s="17"/>
      <c r="D45" s="17"/>
      <c r="E45" s="17"/>
    </row>
    <row r="46" spans="1:6" x14ac:dyDescent="0.25"/>
    <row r="47" spans="1:6" x14ac:dyDescent="0.25"/>
    <row r="48" spans="1:6" x14ac:dyDescent="0.25"/>
    <row r="49" x14ac:dyDescent="0.25"/>
    <row r="50" x14ac:dyDescent="0.25"/>
    <row r="51" x14ac:dyDescent="0.25"/>
    <row r="52" x14ac:dyDescent="0.25"/>
    <row r="53" x14ac:dyDescent="0.25"/>
  </sheetData>
  <sheetProtection sheet="1" formatCells="0" insertRows="0" deleteRows="0"/>
  <mergeCells count="10">
    <mergeCell ref="D31:E3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30"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9"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sign-off'!$A$29:$A$30</xm:f>
          </x14:formula1>
          <xm:sqref>B7:E7</xm:sqref>
        </x14:dataValidation>
        <x14:dataValidation type="decimal" operator="greaterThan" allowBlank="1" showInputMessage="1" showErrorMessage="1" error="This cell must contain a dollar figure" xr:uid="{00000000-0002-0000-0400-000005000000}">
          <x14:formula1>
            <xm:f>'Summary and sign-off'!$A$47</xm:f>
          </x14:formula1>
          <xm:sqref>B11:B30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5"/>
  <sheetViews>
    <sheetView zoomScale="115" zoomScaleNormal="115" workbookViewId="0">
      <selection activeCell="F17" sqref="F17"/>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39" t="s">
        <v>153</v>
      </c>
      <c r="B1" s="139"/>
      <c r="C1" s="139"/>
      <c r="D1" s="139"/>
      <c r="E1" s="139"/>
      <c r="F1" s="139"/>
    </row>
    <row r="2" spans="1:6" ht="21" customHeight="1" x14ac:dyDescent="0.25">
      <c r="A2" s="3" t="s">
        <v>52</v>
      </c>
      <c r="B2" s="142" t="str">
        <f>'Summary and sign-off'!B2:F2</f>
        <v>Health and Disability Commissioner</v>
      </c>
      <c r="C2" s="142"/>
      <c r="D2" s="142"/>
      <c r="E2" s="142"/>
      <c r="F2" s="142"/>
    </row>
    <row r="3" spans="1:6" ht="21" customHeight="1" x14ac:dyDescent="0.25">
      <c r="A3" s="3" t="s">
        <v>110</v>
      </c>
      <c r="B3" s="142" t="str">
        <f>'Summary and sign-off'!B3:F3</f>
        <v>Morag McDowell</v>
      </c>
      <c r="C3" s="142"/>
      <c r="D3" s="142"/>
      <c r="E3" s="142"/>
      <c r="F3" s="142"/>
    </row>
    <row r="4" spans="1:6" ht="21" customHeight="1" x14ac:dyDescent="0.25">
      <c r="A4" s="3" t="s">
        <v>111</v>
      </c>
      <c r="B4" s="142">
        <f>'Summary and sign-off'!B4:F4</f>
        <v>44743</v>
      </c>
      <c r="C4" s="142"/>
      <c r="D4" s="142"/>
      <c r="E4" s="142"/>
      <c r="F4" s="142"/>
    </row>
    <row r="5" spans="1:6" ht="21" customHeight="1" x14ac:dyDescent="0.25">
      <c r="A5" s="3" t="s">
        <v>112</v>
      </c>
      <c r="B5" s="142">
        <f>'Summary and sign-off'!B5:F5</f>
        <v>45107</v>
      </c>
      <c r="C5" s="142"/>
      <c r="D5" s="142"/>
      <c r="E5" s="142"/>
      <c r="F5" s="142"/>
    </row>
    <row r="6" spans="1:6" ht="21" customHeight="1" x14ac:dyDescent="0.25">
      <c r="A6" s="3" t="s">
        <v>154</v>
      </c>
      <c r="B6" s="137" t="s">
        <v>81</v>
      </c>
      <c r="C6" s="137"/>
      <c r="D6" s="137"/>
      <c r="E6" s="137"/>
      <c r="F6" s="137"/>
    </row>
    <row r="7" spans="1:6" ht="21" customHeight="1" x14ac:dyDescent="0.25">
      <c r="A7" s="3" t="s">
        <v>56</v>
      </c>
      <c r="B7" s="137" t="s">
        <v>83</v>
      </c>
      <c r="C7" s="137"/>
      <c r="D7" s="137"/>
      <c r="E7" s="137"/>
      <c r="F7" s="137"/>
    </row>
    <row r="8" spans="1:6" ht="36" customHeight="1" x14ac:dyDescent="0.25">
      <c r="A8" s="146" t="s">
        <v>155</v>
      </c>
      <c r="B8" s="146"/>
      <c r="C8" s="146"/>
      <c r="D8" s="146"/>
      <c r="E8" s="146"/>
      <c r="F8" s="146"/>
    </row>
    <row r="9" spans="1:6" ht="36" customHeight="1" x14ac:dyDescent="0.25">
      <c r="A9" s="154" t="s">
        <v>156</v>
      </c>
      <c r="B9" s="155"/>
      <c r="C9" s="155"/>
      <c r="D9" s="155"/>
      <c r="E9" s="155"/>
      <c r="F9" s="155"/>
    </row>
    <row r="10" spans="1:6" ht="39" customHeight="1" x14ac:dyDescent="0.25">
      <c r="A10" s="24" t="s">
        <v>117</v>
      </c>
      <c r="B10" s="114" t="s">
        <v>157</v>
      </c>
      <c r="C10" s="114" t="s">
        <v>158</v>
      </c>
      <c r="D10" s="114" t="s">
        <v>159</v>
      </c>
      <c r="E10" s="114" t="s">
        <v>160</v>
      </c>
      <c r="F10" s="114" t="s">
        <v>161</v>
      </c>
    </row>
    <row r="11" spans="1:6" s="2" customFormat="1" hidden="1" x14ac:dyDescent="0.25">
      <c r="A11" s="96"/>
      <c r="B11" s="101"/>
      <c r="C11" s="103"/>
      <c r="D11" s="101"/>
      <c r="E11" s="104"/>
      <c r="F11" s="102"/>
    </row>
    <row r="12" spans="1:6" s="2" customFormat="1" x14ac:dyDescent="0.25">
      <c r="A12" s="120"/>
      <c r="B12" s="127"/>
      <c r="C12" s="128"/>
      <c r="D12" s="127"/>
      <c r="E12" s="129"/>
      <c r="F12" s="130"/>
    </row>
    <row r="13" spans="1:6" s="2" customFormat="1" x14ac:dyDescent="0.25">
      <c r="A13" s="120">
        <v>44780</v>
      </c>
      <c r="B13" s="127" t="s">
        <v>213</v>
      </c>
      <c r="C13" s="128" t="s">
        <v>96</v>
      </c>
      <c r="D13" s="127" t="s">
        <v>214</v>
      </c>
      <c r="E13" s="129">
        <v>65</v>
      </c>
      <c r="F13" s="130"/>
    </row>
    <row r="14" spans="1:6" s="2" customFormat="1" x14ac:dyDescent="0.25">
      <c r="A14" s="120">
        <v>45011</v>
      </c>
      <c r="B14" s="127" t="s">
        <v>210</v>
      </c>
      <c r="C14" s="128" t="s">
        <v>96</v>
      </c>
      <c r="D14" s="127" t="s">
        <v>215</v>
      </c>
      <c r="E14" s="129" t="s">
        <v>92</v>
      </c>
      <c r="F14" s="130"/>
    </row>
    <row r="15" spans="1:6" s="2" customFormat="1" x14ac:dyDescent="0.25">
      <c r="A15" s="120">
        <v>45011</v>
      </c>
      <c r="B15" s="127" t="s">
        <v>211</v>
      </c>
      <c r="C15" s="128" t="s">
        <v>96</v>
      </c>
      <c r="D15" s="127" t="s">
        <v>215</v>
      </c>
      <c r="E15" s="129">
        <v>50</v>
      </c>
      <c r="F15" s="130" t="s">
        <v>238</v>
      </c>
    </row>
    <row r="16" spans="1:6" s="2" customFormat="1" x14ac:dyDescent="0.25">
      <c r="A16" s="120">
        <v>45011</v>
      </c>
      <c r="B16" s="127" t="s">
        <v>212</v>
      </c>
      <c r="C16" s="128" t="s">
        <v>96</v>
      </c>
      <c r="D16" s="127" t="s">
        <v>215</v>
      </c>
      <c r="E16" s="129">
        <v>75</v>
      </c>
      <c r="F16" s="130" t="s">
        <v>238</v>
      </c>
    </row>
    <row r="17" spans="1:7" s="2" customFormat="1" x14ac:dyDescent="0.25">
      <c r="A17" s="120">
        <v>45106</v>
      </c>
      <c r="B17" s="127" t="s">
        <v>217</v>
      </c>
      <c r="C17" s="128" t="s">
        <v>96</v>
      </c>
      <c r="D17" s="127" t="s">
        <v>216</v>
      </c>
      <c r="E17" s="129">
        <v>10</v>
      </c>
      <c r="F17" s="130"/>
    </row>
    <row r="18" spans="1:7" s="2" customFormat="1" ht="25" x14ac:dyDescent="0.25">
      <c r="A18" s="120">
        <v>45107</v>
      </c>
      <c r="B18" s="127" t="s">
        <v>218</v>
      </c>
      <c r="C18" s="128" t="s">
        <v>96</v>
      </c>
      <c r="D18" s="127" t="s">
        <v>219</v>
      </c>
      <c r="E18" s="129">
        <v>75</v>
      </c>
      <c r="F18" s="130" t="s">
        <v>238</v>
      </c>
    </row>
    <row r="19" spans="1:7" s="2" customFormat="1" x14ac:dyDescent="0.25">
      <c r="A19" s="120"/>
      <c r="B19" s="127"/>
      <c r="C19" s="128"/>
      <c r="D19" s="127"/>
      <c r="E19" s="129"/>
      <c r="F19" s="130"/>
    </row>
    <row r="20" spans="1:7" s="2" customFormat="1" x14ac:dyDescent="0.25">
      <c r="A20" s="120"/>
      <c r="B20" s="127"/>
      <c r="C20" s="128"/>
      <c r="D20" s="127"/>
      <c r="E20" s="129"/>
      <c r="F20" s="130"/>
    </row>
    <row r="21" spans="1:7" s="2" customFormat="1" x14ac:dyDescent="0.25">
      <c r="A21" s="120"/>
      <c r="B21" s="127"/>
      <c r="C21" s="128"/>
      <c r="D21" s="127"/>
      <c r="E21" s="129"/>
      <c r="F21" s="130"/>
    </row>
    <row r="22" spans="1:7" s="2" customFormat="1" x14ac:dyDescent="0.25">
      <c r="A22" s="120"/>
      <c r="B22" s="127"/>
      <c r="C22" s="128"/>
      <c r="D22" s="127"/>
      <c r="E22" s="129"/>
      <c r="F22" s="130"/>
    </row>
    <row r="23" spans="1:7" s="2" customFormat="1" x14ac:dyDescent="0.25">
      <c r="A23" s="120"/>
      <c r="B23" s="127"/>
      <c r="C23" s="128"/>
      <c r="D23" s="127"/>
      <c r="E23" s="129"/>
      <c r="F23" s="130"/>
    </row>
    <row r="24" spans="1:7" s="2" customFormat="1" x14ac:dyDescent="0.25">
      <c r="A24" s="120"/>
      <c r="B24" s="127"/>
      <c r="C24" s="128"/>
      <c r="D24" s="127"/>
      <c r="E24" s="129"/>
      <c r="F24" s="130"/>
    </row>
    <row r="25" spans="1:7" s="2" customFormat="1" x14ac:dyDescent="0.25">
      <c r="A25" s="120"/>
      <c r="B25" s="127"/>
      <c r="C25" s="128"/>
      <c r="D25" s="127"/>
      <c r="E25" s="129"/>
      <c r="F25" s="130"/>
    </row>
    <row r="26" spans="1:7" s="2" customFormat="1" x14ac:dyDescent="0.25">
      <c r="A26" s="120"/>
      <c r="B26" s="127"/>
      <c r="C26" s="128"/>
      <c r="D26" s="127"/>
      <c r="E26" s="129"/>
      <c r="F26" s="130"/>
    </row>
    <row r="27" spans="1:7" s="2" customFormat="1" x14ac:dyDescent="0.25">
      <c r="A27" s="120"/>
      <c r="B27" s="127"/>
      <c r="C27" s="128"/>
      <c r="D27" s="127"/>
      <c r="E27" s="129"/>
      <c r="F27" s="130"/>
    </row>
    <row r="28" spans="1:7" s="2" customFormat="1" hidden="1" x14ac:dyDescent="0.25">
      <c r="A28" s="96"/>
      <c r="B28" s="101"/>
      <c r="C28" s="103"/>
      <c r="D28" s="101"/>
      <c r="E28" s="104"/>
      <c r="F28" s="102"/>
    </row>
    <row r="29" spans="1:7" ht="34.5" customHeight="1" x14ac:dyDescent="0.25">
      <c r="A29" s="115" t="s">
        <v>162</v>
      </c>
      <c r="B29" s="116" t="s">
        <v>163</v>
      </c>
      <c r="C29" s="117">
        <f>C30+C31</f>
        <v>6</v>
      </c>
      <c r="D29" s="118" t="str">
        <f>IF(SUBTOTAL(3,C11:C28)=SUBTOTAL(103,C11:C28),'Summary and sign-off'!$A$48,'Summary and sign-off'!$A$49)</f>
        <v>Check - there are no hidden rows with data</v>
      </c>
      <c r="E29" s="143" t="str">
        <f>IF('Summary and sign-off'!F60='Summary and sign-off'!F54,'Summary and sign-off'!A52,'Summary and sign-off'!A50)</f>
        <v>Check - each entry provides sufficient information</v>
      </c>
      <c r="F29" s="143"/>
      <c r="G29" s="2"/>
    </row>
    <row r="30" spans="1:7" ht="25.5" customHeight="1" x14ac:dyDescent="0.35">
      <c r="A30" s="55"/>
      <c r="B30" s="56" t="s">
        <v>96</v>
      </c>
      <c r="C30" s="57">
        <f>COUNTIF(C11:C28,'Summary and sign-off'!A45)</f>
        <v>6</v>
      </c>
      <c r="D30" s="14"/>
      <c r="E30" s="15"/>
      <c r="F30" s="16"/>
    </row>
    <row r="31" spans="1:7" ht="25.5" customHeight="1" x14ac:dyDescent="0.35">
      <c r="A31" s="55"/>
      <c r="B31" s="56" t="s">
        <v>97</v>
      </c>
      <c r="C31" s="57">
        <f>COUNTIF(C11:C28,'Summary and sign-off'!A46)</f>
        <v>0</v>
      </c>
      <c r="D31" s="14"/>
      <c r="E31" s="15"/>
      <c r="F31" s="16"/>
    </row>
    <row r="32" spans="1:7" ht="13" x14ac:dyDescent="0.3">
      <c r="A32" s="17"/>
      <c r="B32" s="18"/>
      <c r="C32" s="17"/>
      <c r="D32" s="19"/>
      <c r="E32" s="19"/>
      <c r="F32" s="17"/>
    </row>
    <row r="33" spans="1:6" ht="13" x14ac:dyDescent="0.3">
      <c r="A33" s="18" t="s">
        <v>152</v>
      </c>
      <c r="B33" s="18"/>
      <c r="C33" s="18"/>
      <c r="D33" s="18"/>
      <c r="E33" s="18"/>
      <c r="F33" s="18"/>
    </row>
    <row r="34" spans="1:6" ht="12.65" customHeight="1" x14ac:dyDescent="0.25">
      <c r="A34" s="20" t="s">
        <v>131</v>
      </c>
      <c r="B34" s="17"/>
      <c r="C34" s="17"/>
      <c r="D34" s="17"/>
      <c r="E34" s="17"/>
    </row>
    <row r="35" spans="1:6" ht="13" x14ac:dyDescent="0.3">
      <c r="A35" s="20" t="s">
        <v>79</v>
      </c>
      <c r="B35" s="19"/>
      <c r="C35" s="17"/>
      <c r="D35" s="17"/>
      <c r="E35" s="17"/>
      <c r="F35" s="17"/>
    </row>
    <row r="36" spans="1:6" ht="13" x14ac:dyDescent="0.3">
      <c r="A36" s="20" t="s">
        <v>164</v>
      </c>
      <c r="B36" s="21"/>
      <c r="C36" s="21"/>
      <c r="D36" s="21"/>
      <c r="E36" s="21"/>
      <c r="F36" s="21"/>
    </row>
    <row r="37" spans="1:6" ht="12.75" customHeight="1" x14ac:dyDescent="0.25">
      <c r="A37" s="20" t="s">
        <v>165</v>
      </c>
      <c r="B37" s="17"/>
      <c r="C37" s="17"/>
      <c r="D37" s="17"/>
      <c r="E37" s="17"/>
      <c r="F37" s="17"/>
    </row>
    <row r="38" spans="1:6" ht="13" customHeight="1" x14ac:dyDescent="0.25">
      <c r="A38" s="20" t="s">
        <v>166</v>
      </c>
      <c r="B38" s="17"/>
      <c r="C38" s="17"/>
      <c r="D38" s="17"/>
      <c r="E38" s="17"/>
      <c r="F38" s="17"/>
    </row>
    <row r="39" spans="1:6" x14ac:dyDescent="0.25">
      <c r="A39" s="20" t="s">
        <v>167</v>
      </c>
      <c r="C39" s="17"/>
      <c r="D39" s="17"/>
      <c r="E39" s="17"/>
      <c r="F39" s="17"/>
    </row>
    <row r="40" spans="1:6" ht="12.75" customHeight="1" x14ac:dyDescent="0.25">
      <c r="A40" s="20" t="s">
        <v>146</v>
      </c>
      <c r="B40" s="20"/>
      <c r="C40" s="22"/>
      <c r="D40" s="22"/>
      <c r="E40" s="22"/>
      <c r="F40" s="22"/>
    </row>
    <row r="41" spans="1:6" ht="12.75" customHeight="1" x14ac:dyDescent="0.25">
      <c r="A41" s="20"/>
      <c r="B41" s="20"/>
      <c r="C41" s="22"/>
      <c r="D41" s="22"/>
      <c r="E41" s="22"/>
      <c r="F41" s="22"/>
    </row>
    <row r="42" spans="1:6" ht="12.75" hidden="1" customHeight="1" x14ac:dyDescent="0.25">
      <c r="A42" s="20"/>
      <c r="B42" s="20"/>
      <c r="C42" s="22"/>
      <c r="D42" s="22"/>
      <c r="E42" s="22"/>
      <c r="F42" s="22"/>
    </row>
    <row r="45" spans="1:6" ht="13" hidden="1" x14ac:dyDescent="0.3">
      <c r="A45" s="18"/>
      <c r="B45" s="18"/>
      <c r="C45" s="18"/>
      <c r="D45" s="18"/>
      <c r="E45" s="18"/>
      <c r="F45" s="18"/>
    </row>
    <row r="46" spans="1:6" ht="13" hidden="1" x14ac:dyDescent="0.3">
      <c r="A46" s="18"/>
      <c r="B46" s="18"/>
      <c r="C46" s="18"/>
      <c r="D46" s="18"/>
      <c r="E46" s="18"/>
      <c r="F46" s="18"/>
    </row>
    <row r="47" spans="1:6" ht="13" hidden="1" x14ac:dyDescent="0.3">
      <c r="A47" s="18"/>
      <c r="B47" s="18"/>
      <c r="C47" s="18"/>
      <c r="D47" s="18"/>
      <c r="E47" s="18"/>
      <c r="F47" s="18"/>
    </row>
    <row r="48" spans="1:6" ht="13" hidden="1" x14ac:dyDescent="0.3">
      <c r="A48" s="18"/>
      <c r="B48" s="18"/>
      <c r="C48" s="18"/>
      <c r="D48" s="18"/>
      <c r="E48" s="18"/>
      <c r="F48" s="18"/>
    </row>
    <row r="49" spans="1:6" ht="13" hidden="1" x14ac:dyDescent="0.3">
      <c r="A49" s="18"/>
      <c r="B49" s="18"/>
      <c r="C49" s="18"/>
      <c r="D49" s="18"/>
      <c r="E49" s="18"/>
      <c r="F49" s="18"/>
    </row>
    <row r="54" spans="1:6" x14ac:dyDescent="0.25"/>
    <row r="55" spans="1:6" x14ac:dyDescent="0.25"/>
    <row r="56" spans="1:6" x14ac:dyDescent="0.25"/>
    <row r="57" spans="1:6" x14ac:dyDescent="0.25"/>
    <row r="58" spans="1:6" x14ac:dyDescent="0.25"/>
    <row r="65" x14ac:dyDescent="0.25"/>
    <row r="70" x14ac:dyDescent="0.25"/>
    <row r="71" x14ac:dyDescent="0.25"/>
    <row r="72" x14ac:dyDescent="0.25"/>
    <row r="73" x14ac:dyDescent="0.25"/>
    <row r="74" x14ac:dyDescent="0.25"/>
    <row r="75" x14ac:dyDescent="0.25"/>
  </sheetData>
  <sheetProtection sheet="1" formatCells="0" insertRows="0" deleteRows="0"/>
  <dataConsolidate/>
  <mergeCells count="10">
    <mergeCell ref="E29:F2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8"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2 A23 A24 A25 A26 A27"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sign-off'!$A$29:$A$30</xm:f>
          </x14:formula1>
          <xm:sqref>B7:F7</xm:sqref>
        </x14:dataValidation>
        <x14:dataValidation type="list" allowBlank="1" showInputMessage="1" showErrorMessage="1" error="Use the drop down list (at the right of the cell)" xr:uid="{00000000-0002-0000-0500-000005000000}">
          <x14:formula1>
            <xm:f>'Summary and sign-off'!$A$45:$A$46</xm:f>
          </x14:formula1>
          <xm:sqref>C11:C28</xm:sqref>
        </x14:dataValidation>
        <x14:dataValidation type="list" errorStyle="information" operator="greaterThan" allowBlank="1" showInputMessage="1" prompt="Provide specific $ value if possible" xr:uid="{00000000-0002-0000-0500-000006000000}">
          <x14:formula1>
            <xm:f>'Summary and sign-off'!$A$39:$A$44</xm:f>
          </x14:formula1>
          <xm:sqref>E11:E28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lpstr>Travel!Print_Titles</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Helen Crompton</cp:lastModifiedBy>
  <cp:revision/>
  <cp:lastPrinted>2023-07-18T01:58:28Z</cp:lastPrinted>
  <dcterms:created xsi:type="dcterms:W3CDTF">2010-10-17T20:59:02Z</dcterms:created>
  <dcterms:modified xsi:type="dcterms:W3CDTF">2023-07-26T02:28:06Z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