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Legislative Compliance\CE 21-22\"/>
    </mc:Choice>
  </mc:AlternateContent>
  <bookViews>
    <workbookView xWindow="0" yWindow="0" windowWidth="28800" windowHeight="12090"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benefits'!$A$1:$F$30</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Travel!$A$1:$E$121</definedName>
    <definedName name="_xlnm.Print_Titles" localSheetId="2">Travel!$24:$25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4" l="1"/>
  <c r="C27" i="3"/>
  <c r="C25" i="2"/>
  <c r="C96" i="1"/>
  <c r="C110" i="1"/>
  <c r="C22" i="1"/>
  <c r="B6" i="13" l="1"/>
  <c r="E60" i="13"/>
  <c r="C60" i="13"/>
  <c r="C21" i="4"/>
  <c r="C20" i="4"/>
  <c r="B60" i="13" l="1"/>
  <c r="B59" i="13"/>
  <c r="D59" i="13"/>
  <c r="B58" i="13"/>
  <c r="D58" i="13"/>
  <c r="D57" i="13"/>
  <c r="B57" i="13"/>
  <c r="D56" i="13"/>
  <c r="B56" i="13"/>
  <c r="D55" i="13"/>
  <c r="B55" i="13"/>
  <c r="B2" i="4"/>
  <c r="B3" i="4"/>
  <c r="B2" i="3"/>
  <c r="B3" i="3"/>
  <c r="B2" i="2"/>
  <c r="B3" i="2"/>
  <c r="B2" i="1"/>
  <c r="B3" i="1"/>
  <c r="F58" i="13" l="1"/>
  <c r="D25" i="2" s="1"/>
  <c r="F60" i="13"/>
  <c r="E19" i="4" s="1"/>
  <c r="F59" i="13"/>
  <c r="D27" i="3" s="1"/>
  <c r="F57" i="13"/>
  <c r="D110" i="1" s="1"/>
  <c r="F56" i="13"/>
  <c r="D96" i="1" s="1"/>
  <c r="F55" i="13"/>
  <c r="D22" i="1" s="1"/>
  <c r="C13" i="13"/>
  <c r="C12" i="13"/>
  <c r="C11" i="13"/>
  <c r="C16" i="13" l="1"/>
  <c r="C17" i="13"/>
  <c r="B5" i="4" l="1"/>
  <c r="B4" i="4"/>
  <c r="B5" i="3"/>
  <c r="B4" i="3"/>
  <c r="B5" i="2"/>
  <c r="B4" i="2"/>
  <c r="B5" i="1"/>
  <c r="B4" i="1"/>
  <c r="C15" i="13" l="1"/>
  <c r="F12" i="13" l="1"/>
  <c r="C19" i="4"/>
  <c r="F11" i="13" s="1"/>
  <c r="F13" i="13" l="1"/>
  <c r="B110" i="1"/>
  <c r="B17" i="13" s="1"/>
  <c r="B96" i="1"/>
  <c r="B16" i="13" s="1"/>
  <c r="B22" i="1"/>
  <c r="B15" i="13" s="1"/>
  <c r="B27" i="3" l="1"/>
  <c r="B13" i="13" s="1"/>
  <c r="B25" i="2"/>
  <c r="B12" i="13" s="1"/>
  <c r="B11" i="13" l="1"/>
  <c r="B112"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5" authorId="0" shapeId="0">
      <text>
        <r>
          <rPr>
            <sz val="9"/>
            <color indexed="81"/>
            <rFont val="Tahoma"/>
            <family val="2"/>
          </rPr>
          <t xml:space="preserve">
Insert additional rows as needed:
- 'right click' on a row number (left of screen)
- select 'Insert' (this will insert a row above it)
</t>
        </r>
      </text>
    </comment>
    <comment ref="A99"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<sst xmlns="http://schemas.openxmlformats.org/spreadsheetml/2006/main" count="439" uniqueCount="203">
  <si>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</si>
  <si>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</si>
  <si>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</si>
  <si>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</si>
  <si>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</si>
  <si>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</si>
  <si>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</si>
  <si>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</si>
  <si>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</si>
  <si>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</si>
  <si>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</si>
  <si>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</si>
  <si>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</si>
  <si>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</si>
  <si>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</si>
  <si>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</si>
  <si>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</si>
  <si>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</si>
  <si>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</si>
  <si>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</si>
  <si>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</si>
  <si>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</si>
  <si>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</si>
  <si>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</si>
  <si>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</si>
  <si>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</si>
  <si>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</si>
  <si>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</si>
  <si>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</si>
  <si>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</si>
  <si>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</si>
  <si>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</si>
  <si>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</si>
  <si>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</si>
  <si>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</si>
  <si>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</si>
  <si>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</si>
  <si>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</si>
  <si>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</si>
  <si>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</si>
  <si>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</si>
  <si>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</si>
  <si>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</si>
  <si>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</si>
  <si>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</si>
  <si>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</si>
  <si>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</si>
  <si>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</si>
  <si>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</si>
  <si>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</si>
  <si>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</si>
  <si>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</si>
  <si>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</si>
  <si>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</si>
  <si>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</si>
  <si>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</si>
  <si>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</si>
  <si>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</si>
  <si>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</si>
  <si>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</si>
  <si>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</si>
  <si>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</si>
  <si>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</si>
  <si>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</si>
  <si>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</si>
  <si>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</si>
  <si>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</si>
  <si>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</si>
  <si>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</si>
  <si>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</si>
  <si>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</si>
  <si>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</si>
  <si>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</si>
  <si>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</si>
  <si>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</si>
  <si>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</si>
  <si>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</si>
  <si>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</si>
  <si>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</si>
  <si>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</si>
  <si>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</si>
  <si>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</si>
  <si>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</si>
  <si>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</si>
  <si>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</si>
  <si>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</si>
  <si>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</si>
  <si>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</si>
  <si>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</si>
  <si>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</si>
  <si>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</si>
  <si>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</si>
  <si>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</si>
  <si>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</si>
  <si>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</si>
  <si>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</si>
  <si>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</si>
  <si>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</si>
  <si>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</si>
  <si>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</si>
  <si>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</si>
  <si>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</si>
  <si>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</si>
  <si>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</si>
  <si>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</si>
  <si>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</si>
  <si>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</si>
  <si>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</si>
  <si>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</si>
  <si>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</si>
  <si>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</si>
  <si>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</si>
  <si>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</si>
  <si>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</si>
  <si>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</si>
  <si>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</si>
  <si>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</si>
  <si>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</si>
  <si>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</si>
  <si>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</si>
  <si>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</si>
  <si>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</si>
  <si>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</si>
  <si>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</si>
  <si>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</si>
  <si>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</si>
  <si>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</si>
  <si>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</si>
  <si>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</si>
  <si>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</si>
  <si>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</si>
  <si>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</si>
  <si>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</si>
  <si>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</si>
  <si>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</si>
  <si>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</si>
  <si>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</si>
  <si>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</si>
  <si>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</si>
  <si>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</si>
  <si>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</si>
  <si>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</si>
  <si>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</si>
  <si>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</si>
  <si>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</si>
  <si>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</si>
  <si>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</si>
  <si>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</si>
  <si>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</si>
  <si>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</si>
  <si>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</si>
  <si>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</si>
  <si>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</si>
  <si>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</si>
  <si>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</si>
  <si>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</si>
  <si>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</si>
  <si>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</si>
  <si>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</si>
  <si>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</si>
  <si>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</si>
  <si>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</si>
  <si>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</si>
  <si>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</si>
  <si>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</si>
  <si>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</si>
  <si>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</si>
  <si>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</si>
  <si>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</si>
  <si>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Health and Disability Commissioner</t>
  </si>
  <si>
    <t>Morag McDowell</t>
  </si>
  <si>
    <t>No international travel for the period.</t>
  </si>
  <si>
    <t>No hospitality provided to external parties in 2021/22</t>
  </si>
  <si>
    <t>Airfare</t>
  </si>
  <si>
    <t>Wellington</t>
  </si>
  <si>
    <t>Accomodation - 1 night</t>
  </si>
  <si>
    <t>Meal</t>
  </si>
  <si>
    <t>Accomodation - 2 nights</t>
  </si>
  <si>
    <t>No local travel for the period.</t>
  </si>
  <si>
    <t xml:space="preserve">M McDowell Mobile Rental 2021 July Spark New Zealand Trading Ltd </t>
  </si>
  <si>
    <t xml:space="preserve">M McDowell Mobile Rental 2021 August Spark New Zealand Trading Ltd </t>
  </si>
  <si>
    <t xml:space="preserve">M McDowell Mobile Rental 2021 September Spark New Zealand Trading Ltd </t>
  </si>
  <si>
    <t xml:space="preserve">M McDowell Mobile Rental 2021 October Spark New Zealand Trading Ltd </t>
  </si>
  <si>
    <t xml:space="preserve">M McDowell Mobile Rental 2021 November Spark New Zealand Trading Ltd </t>
  </si>
  <si>
    <t xml:space="preserve">M McDowell Mobile Rental 2021 December Spark New Zealand Trading Ltd </t>
  </si>
  <si>
    <t xml:space="preserve">M McDowell Mobile Rental 2022 January Spark New Zealand Trading Ltd </t>
  </si>
  <si>
    <t xml:space="preserve">M McDowell Mobile Rental 2022 February Spark New Zealand Trading Ltd </t>
  </si>
  <si>
    <t xml:space="preserve">M McDowell Mobile Rental 2022 March Spark New Zealand Trading Ltd </t>
  </si>
  <si>
    <t xml:space="preserve">M McDowell Mobile Rental 2022 April Spark New Zealand Trading Ltd </t>
  </si>
  <si>
    <t xml:space="preserve">M McDowell Mobile Rental 2022 May Spark New Zealand Trading Ltd </t>
  </si>
  <si>
    <t xml:space="preserve">M McDowell Mobile Rental 2022 June Spark New Zealand Trading Ltd </t>
  </si>
  <si>
    <t>No gifts for benefits were recevied during 2021/22</t>
  </si>
  <si>
    <t>Attending HQSC Quality forum</t>
  </si>
  <si>
    <t>Presenting at Medico-Legal Congress</t>
  </si>
  <si>
    <t>Taxi</t>
  </si>
  <si>
    <t>Working in Wellington office</t>
  </si>
  <si>
    <t>Attending Crown Entities Chairs meeting</t>
  </si>
  <si>
    <t>Attending meeting with Associate Minister Health</t>
  </si>
  <si>
    <t>Working in Wellington Office &amp; presenting at NZWIM conference</t>
  </si>
  <si>
    <t>Attending meeting at MOH</t>
  </si>
  <si>
    <t>Working in Wellington office &amp; attending funeral</t>
  </si>
  <si>
    <t>Working in Wellington office &amp; attending a funeral</t>
  </si>
  <si>
    <t>Corporate Services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</si>
</sst>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Red]\(&quot;$&quot;#,##0.00\)"/>
    <numFmt numFmtId="165" formatCode="_(&quot;$&quot;* #,##0.00_);_(&quot;$&quot;* \(#,##0.00\);_(&quot;$&quot;* &quot;-&quot;??_);_(@_)"/>
    <numFmt numFmtId="166" formatCode="&quot;$&quot;#,##0.00"/>
    <numFmt numFmtId="167" formatCode="[$-1409]d\ mmmm\ yyyy;@"/>
    <numFmt numFmtId="168" formatCode="mmmm\-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8" fontId="15" fillId="11" borderId="3" xfId="0" applyNumberFormat="1" applyFont="1" applyFill="1" applyBorder="1" applyAlignment="1" applyProtection="1">
      <alignment vertical="center"/>
      <protection locked="0"/>
    </xf>
    <xf numFmtId="167" fontId="15" fillId="11" borderId="3"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16" zoomScaleNormal="100" workbookViewId="0">
      <selection activeCell="A17" sqref="A17"/>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4" t="s">
        <v>51</v>
      </c>
      <c r="B1" s="174"/>
      <c r="C1" s="174"/>
      <c r="D1" s="174"/>
      <c r="E1" s="174"/>
      <c r="F1" s="174"/>
      <c r="G1" s="46"/>
      <c r="H1" s="46"/>
      <c r="I1" s="46"/>
      <c r="J1" s="46"/>
      <c r="K1" s="46"/>
    </row>
    <row r="2" spans="1:11" ht="21" customHeight="1" x14ac:dyDescent="0.2">
      <c r="A2" s="4" t="s">
        <v>52</v>
      </c>
      <c r="B2" s="175" t="s">
        <v>169</v>
      </c>
      <c r="C2" s="175"/>
      <c r="D2" s="175"/>
      <c r="E2" s="175"/>
      <c r="F2" s="175"/>
      <c r="G2" s="46"/>
      <c r="H2" s="46"/>
      <c r="I2" s="46"/>
      <c r="J2" s="46"/>
      <c r="K2" s="46"/>
    </row>
    <row r="3" spans="1:11" ht="21" customHeight="1" x14ac:dyDescent="0.2">
      <c r="A3" s="4" t="s">
        <v>53</v>
      </c>
      <c r="B3" s="175" t="s">
        <v>170</v>
      </c>
      <c r="C3" s="175"/>
      <c r="D3" s="175"/>
      <c r="E3" s="175"/>
      <c r="F3" s="175"/>
      <c r="G3" s="46"/>
      <c r="H3" s="46"/>
      <c r="I3" s="46"/>
      <c r="J3" s="46"/>
      <c r="K3" s="46"/>
    </row>
    <row r="4" spans="1:11" ht="21" customHeight="1" x14ac:dyDescent="0.2">
      <c r="A4" s="4" t="s">
        <v>54</v>
      </c>
      <c r="B4" s="176">
        <v>44378</v>
      </c>
      <c r="C4" s="176"/>
      <c r="D4" s="176"/>
      <c r="E4" s="176"/>
      <c r="F4" s="176"/>
      <c r="G4" s="46"/>
      <c r="H4" s="46"/>
      <c r="I4" s="46"/>
      <c r="J4" s="46"/>
      <c r="K4" s="46"/>
    </row>
    <row r="5" spans="1:11" ht="21" customHeight="1" x14ac:dyDescent="0.2">
      <c r="A5" s="4" t="s">
        <v>55</v>
      </c>
      <c r="B5" s="176">
        <v>44742</v>
      </c>
      <c r="C5" s="176"/>
      <c r="D5" s="176"/>
      <c r="E5" s="176"/>
      <c r="F5" s="176"/>
      <c r="G5" s="46"/>
      <c r="H5" s="46"/>
      <c r="I5" s="46"/>
      <c r="J5" s="46"/>
      <c r="K5" s="46"/>
    </row>
    <row r="6" spans="1:11" ht="21" customHeight="1" x14ac:dyDescent="0.2">
      <c r="A6" s="4" t="s">
        <v>56</v>
      </c>
      <c r="B6" s="173" t="str">
        <f>IF(AND(Travel!B7&lt;&gt;A30,Hospitality!B7&lt;&gt;A30,'All other expenses'!B7&lt;&gt;A30,'Gifts and benefits'!B7&lt;&gt;A30),A31,IF(AND(Travel!B7=A30,Hospitality!B7=A30,'All other expenses'!B7=A30,'Gifts and benefits'!B7=A30),A33,A32))</f>
        <v>Data and totals checked on all sheets</v>
      </c>
      <c r="C6" s="173"/>
      <c r="D6" s="173"/>
      <c r="E6" s="173"/>
      <c r="F6" s="173"/>
      <c r="G6" s="34"/>
      <c r="H6" s="46"/>
      <c r="I6" s="46"/>
      <c r="J6" s="46"/>
      <c r="K6" s="46"/>
    </row>
    <row r="7" spans="1:11" ht="21" customHeight="1" x14ac:dyDescent="0.2">
      <c r="A7" s="4" t="s">
        <v>57</v>
      </c>
      <c r="B7" s="172" t="s">
        <v>89</v>
      </c>
      <c r="C7" s="172"/>
      <c r="D7" s="172"/>
      <c r="E7" s="172"/>
      <c r="F7" s="172"/>
      <c r="G7" s="34"/>
      <c r="H7" s="46"/>
      <c r="I7" s="46"/>
      <c r="J7" s="46"/>
      <c r="K7" s="46"/>
    </row>
    <row r="8" spans="1:11" ht="21" customHeight="1" x14ac:dyDescent="0.2">
      <c r="A8" s="4" t="s">
        <v>59</v>
      </c>
      <c r="B8" s="172" t="s">
        <v>202</v>
      </c>
      <c r="C8" s="172"/>
      <c r="D8" s="172"/>
      <c r="E8" s="172"/>
      <c r="F8" s="172"/>
      <c r="G8" s="34"/>
      <c r="H8" s="46"/>
      <c r="I8" s="46"/>
      <c r="J8" s="46"/>
      <c r="K8" s="46"/>
    </row>
    <row r="9" spans="1:11" ht="66.75" customHeight="1" x14ac:dyDescent="0.2">
      <c r="A9" s="171" t="s">
        <v>60</v>
      </c>
      <c r="B9" s="171"/>
      <c r="C9" s="171"/>
      <c r="D9" s="171"/>
      <c r="E9" s="171"/>
      <c r="F9" s="171"/>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9306.2108695652169</v>
      </c>
      <c r="C11" s="102" t="str">
        <f>IF(Travel!B6="",A34,Travel!B6)</f>
        <v>Figures exclude GST</v>
      </c>
      <c r="D11" s="8"/>
      <c r="E11" s="10" t="s">
        <v>66</v>
      </c>
      <c r="F11" s="56">
        <f>'Gifts and benefits'!C19</f>
        <v>0</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benefits'!C20</f>
        <v>0</v>
      </c>
      <c r="G12" s="47"/>
      <c r="H12" s="47"/>
      <c r="I12" s="47"/>
      <c r="J12" s="47"/>
      <c r="K12" s="47"/>
    </row>
    <row r="13" spans="1:11" ht="27.75" customHeight="1" x14ac:dyDescent="0.2">
      <c r="A13" s="10" t="s">
        <v>68</v>
      </c>
      <c r="B13" s="94">
        <f>'All other expenses'!B27</f>
        <v>1265.69</v>
      </c>
      <c r="C13" s="102" t="str">
        <f>IF('All other expenses'!B6="",A34,'All other expenses'!B6)</f>
        <v>Figures exclude GST</v>
      </c>
      <c r="D13" s="8"/>
      <c r="E13" s="10" t="s">
        <v>69</v>
      </c>
      <c r="F13" s="56">
        <f>'Gifts and benefits'!C21</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Travel!B96</f>
        <v>9306.2108695652169</v>
      </c>
      <c r="C16" s="104" t="str">
        <f>C11</f>
        <v>Figures exclude GST</v>
      </c>
      <c r="D16" s="59"/>
      <c r="E16" s="8"/>
      <c r="F16" s="60"/>
      <c r="G16" s="46"/>
      <c r="H16" s="46"/>
      <c r="I16" s="46"/>
      <c r="J16" s="46"/>
      <c r="K16" s="46"/>
    </row>
    <row r="17" spans="1:11" ht="27.75" customHeight="1" x14ac:dyDescent="0.2">
      <c r="A17" s="11" t="s">
        <v>72</v>
      </c>
      <c r="B17" s="96">
        <f>Travel!B110</f>
        <v>0</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COUNT(Travel!B26:B95)</f>
        <v>64</v>
      </c>
      <c r="C56" s="111"/>
      <c r="D56" s="111">
        <f>COUNTIF(Travel!D26:D95,"*")</f>
        <v>64</v>
      </c>
      <c r="E56" s="112"/>
      <c r="F56" s="112" t="b">
        <f>MIN(B56,D56)=MAX(B56,D56)</f>
        <v>1</v>
      </c>
    </row>
    <row r="57" spans="1:11" hidden="1" x14ac:dyDescent="0.2">
      <c r="A57" s="122"/>
      <c r="B57" s="111">
        <f>COUNT(Travel!B100:B109)</f>
        <v>0</v>
      </c>
      <c r="C57" s="111"/>
      <c r="D57" s="111">
        <f>COUNTIF(Travel!D100:D109,"*")</f>
        <v>0</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expenses'!B11:B26)</f>
        <v>12</v>
      </c>
      <c r="C59" s="112"/>
      <c r="D59" s="112">
        <f>COUNTIF('All other expenses'!D11:D26,"*")</f>
        <v>0</v>
      </c>
      <c r="E59" s="112"/>
      <c r="F59" s="112" t="b">
        <f>MIN(B59,D59)=MAX(B59,D59)</f>
        <v>0</v>
      </c>
    </row>
    <row r="60" spans="1:11" hidden="1" x14ac:dyDescent="0.2">
      <c r="A60" s="123" t="s">
        <v>108</v>
      </c>
      <c r="B60" s="113">
        <f>COUNTIF('Gifts and benefits'!B11:B18,"*")</f>
        <v>0</v>
      </c>
      <c r="C60" s="113">
        <f>COUNTIF('Gifts and benefits'!C11:C18,"*")</f>
        <v>0</v>
      </c>
      <c r="D60" s="113"/>
      <c r="E60" s="113">
        <f>COUNTA('Gifts and benefits'!E11:E18)</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25"/>
  <sheetViews>
    <sheetView topLeftCell="A2"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4" t="s">
        <v>109</v>
      </c>
      <c r="B1" s="174"/>
      <c r="C1" s="174"/>
      <c r="D1" s="174"/>
      <c r="E1" s="174"/>
      <c r="F1" s="46"/>
    </row>
    <row r="2" spans="1:6" ht="21" customHeight="1" x14ac:dyDescent="0.2">
      <c r="A2" s="4" t="s">
        <v>52</v>
      </c>
      <c r="B2" s="177" t="str">
        <f>'Summary and sign-off'!B2:F2</f>
        <v>Health and Disability Commissioner</v>
      </c>
      <c r="C2" s="177"/>
      <c r="D2" s="177"/>
      <c r="E2" s="177"/>
      <c r="F2" s="46"/>
    </row>
    <row r="3" spans="1:6" ht="21" customHeight="1" x14ac:dyDescent="0.2">
      <c r="A3" s="4" t="s">
        <v>110</v>
      </c>
      <c r="B3" s="177" t="str">
        <f>'Summary and sign-off'!B3:F3</f>
        <v>Morag McDowell</v>
      </c>
      <c r="C3" s="177"/>
      <c r="D3" s="177"/>
      <c r="E3" s="177"/>
      <c r="F3" s="46"/>
    </row>
    <row r="4" spans="1:6" ht="21" customHeight="1" x14ac:dyDescent="0.2">
      <c r="A4" s="4" t="s">
        <v>111</v>
      </c>
      <c r="B4" s="177">
        <f>'Summary and sign-off'!B4:F4</f>
        <v>44378</v>
      </c>
      <c r="C4" s="177"/>
      <c r="D4" s="177"/>
      <c r="E4" s="177"/>
      <c r="F4" s="46"/>
    </row>
    <row r="5" spans="1:6" ht="21" customHeight="1" x14ac:dyDescent="0.2">
      <c r="A5" s="4" t="s">
        <v>112</v>
      </c>
      <c r="B5" s="177">
        <f>'Summary and sign-off'!B5:F5</f>
        <v>44742</v>
      </c>
      <c r="C5" s="177"/>
      <c r="D5" s="177"/>
      <c r="E5" s="177"/>
      <c r="F5" s="46"/>
    </row>
    <row r="6" spans="1:6" ht="21" customHeight="1" x14ac:dyDescent="0.2">
      <c r="A6" s="4" t="s">
        <v>113</v>
      </c>
      <c r="B6" s="172" t="s">
        <v>81</v>
      </c>
      <c r="C6" s="172"/>
      <c r="D6" s="172"/>
      <c r="E6" s="172"/>
      <c r="F6" s="46"/>
    </row>
    <row r="7" spans="1:6" ht="21" customHeight="1" x14ac:dyDescent="0.2">
      <c r="A7" s="4" t="s">
        <v>56</v>
      </c>
      <c r="B7" s="172" t="s">
        <v>83</v>
      </c>
      <c r="C7" s="172"/>
      <c r="D7" s="172"/>
      <c r="E7" s="172"/>
      <c r="F7" s="46"/>
    </row>
    <row r="8" spans="1:6" ht="36" customHeight="1" x14ac:dyDescent="0.2">
      <c r="A8" s="180" t="s">
        <v>114</v>
      </c>
      <c r="B8" s="181"/>
      <c r="C8" s="181"/>
      <c r="D8" s="181"/>
      <c r="E8" s="181"/>
      <c r="F8" s="22"/>
    </row>
    <row r="9" spans="1:6" ht="36" customHeight="1" x14ac:dyDescent="0.2">
      <c r="A9" s="182" t="s">
        <v>115</v>
      </c>
      <c r="B9" s="183"/>
      <c r="C9" s="183"/>
      <c r="D9" s="183"/>
      <c r="E9" s="183"/>
      <c r="F9" s="22"/>
    </row>
    <row r="10" spans="1:6" ht="24.75" customHeight="1" x14ac:dyDescent="0.2">
      <c r="A10" s="179" t="s">
        <v>116</v>
      </c>
      <c r="B10" s="184"/>
      <c r="C10" s="179"/>
      <c r="D10" s="179"/>
      <c r="E10" s="179"/>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t="s">
        <v>171</v>
      </c>
      <c r="B13" s="158"/>
      <c r="C13" s="159"/>
      <c r="D13" s="159"/>
      <c r="E13" s="160"/>
      <c r="F13" s="1"/>
    </row>
    <row r="14" spans="1:6" s="87" customFormat="1" x14ac:dyDescent="0.2">
      <c r="A14" s="157"/>
      <c r="B14" s="158"/>
      <c r="C14" s="159"/>
      <c r="D14" s="159"/>
      <c r="E14" s="160"/>
      <c r="F14" s="1"/>
    </row>
    <row r="15" spans="1:6" s="87" customFormat="1" hidden="1" x14ac:dyDescent="0.2">
      <c r="A15" s="157"/>
      <c r="B15" s="158"/>
      <c r="C15" s="159"/>
      <c r="D15" s="159"/>
      <c r="E15" s="160"/>
      <c r="F15" s="1"/>
    </row>
    <row r="16" spans="1:6" s="87" customFormat="1" hidden="1" x14ac:dyDescent="0.2">
      <c r="A16" s="157"/>
      <c r="B16" s="158"/>
      <c r="C16" s="159"/>
      <c r="D16" s="159"/>
      <c r="E16" s="160"/>
      <c r="F16" s="1"/>
    </row>
    <row r="17" spans="1:6" s="87" customFormat="1" hidden="1" x14ac:dyDescent="0.2">
      <c r="A17" s="157"/>
      <c r="B17" s="158"/>
      <c r="C17" s="159"/>
      <c r="D17" s="159"/>
      <c r="E17" s="160"/>
      <c r="F17" s="1"/>
    </row>
    <row r="18" spans="1:6" s="87" customFormat="1" ht="12.75" hidden="1" customHeight="1" x14ac:dyDescent="0.2">
      <c r="A18" s="157"/>
      <c r="B18" s="158"/>
      <c r="C18" s="159"/>
      <c r="D18" s="159"/>
      <c r="E18" s="160"/>
      <c r="F18" s="1"/>
    </row>
    <row r="19" spans="1:6" s="87" customFormat="1" hidden="1" x14ac:dyDescent="0.2">
      <c r="A19" s="161"/>
      <c r="B19" s="158"/>
      <c r="C19" s="159"/>
      <c r="D19" s="159"/>
      <c r="E19" s="160"/>
      <c r="F19" s="1"/>
    </row>
    <row r="20" spans="1:6" s="87" customFormat="1" hidden="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8" t="str">
        <f>IF('Summary and sign-off'!F55='Summary and sign-off'!F54,'Summary and sign-off'!A51,'Summary and sign-off'!A50)</f>
        <v>Check - each entry provides sufficient information</v>
      </c>
      <c r="E22" s="178"/>
      <c r="F22" s="46"/>
    </row>
    <row r="23" spans="1:6" ht="10.5" customHeight="1" x14ac:dyDescent="0.2">
      <c r="A23" s="27"/>
      <c r="B23" s="22"/>
      <c r="C23" s="27"/>
      <c r="D23" s="27"/>
      <c r="E23" s="27"/>
      <c r="F23" s="27"/>
    </row>
    <row r="24" spans="1:6" ht="24.75" customHeight="1" x14ac:dyDescent="0.2">
      <c r="A24" s="179" t="s">
        <v>123</v>
      </c>
      <c r="B24" s="179"/>
      <c r="C24" s="179"/>
      <c r="D24" s="179"/>
      <c r="E24" s="179"/>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70">
        <v>44382</v>
      </c>
      <c r="B27" s="158">
        <v>405.20999999999992</v>
      </c>
      <c r="C27" s="159" t="s">
        <v>195</v>
      </c>
      <c r="D27" s="159" t="s">
        <v>173</v>
      </c>
      <c r="E27" s="160" t="s">
        <v>174</v>
      </c>
      <c r="F27" s="1"/>
    </row>
    <row r="28" spans="1:6" s="87" customFormat="1" x14ac:dyDescent="0.2">
      <c r="A28" s="170">
        <v>44391</v>
      </c>
      <c r="B28" s="158">
        <v>404.35</v>
      </c>
      <c r="C28" s="159" t="s">
        <v>200</v>
      </c>
      <c r="D28" s="159" t="s">
        <v>173</v>
      </c>
      <c r="E28" s="160" t="s">
        <v>174</v>
      </c>
      <c r="F28" s="1"/>
    </row>
    <row r="29" spans="1:6" s="87" customFormat="1" x14ac:dyDescent="0.2">
      <c r="A29" s="170">
        <v>44397</v>
      </c>
      <c r="B29" s="158">
        <v>277.39</v>
      </c>
      <c r="C29" s="159" t="s">
        <v>192</v>
      </c>
      <c r="D29" s="159" t="s">
        <v>173</v>
      </c>
      <c r="E29" s="160" t="s">
        <v>174</v>
      </c>
      <c r="F29" s="1"/>
    </row>
    <row r="30" spans="1:6" s="87" customFormat="1" x14ac:dyDescent="0.2">
      <c r="A30" s="170">
        <v>44403</v>
      </c>
      <c r="B30" s="158">
        <v>266.08999999999997</v>
      </c>
      <c r="C30" s="159" t="s">
        <v>193</v>
      </c>
      <c r="D30" s="159" t="s">
        <v>173</v>
      </c>
      <c r="E30" s="160" t="s">
        <v>174</v>
      </c>
      <c r="F30" s="1"/>
    </row>
    <row r="31" spans="1:6" s="87" customFormat="1" x14ac:dyDescent="0.2">
      <c r="A31" s="170">
        <v>44412</v>
      </c>
      <c r="B31" s="158">
        <v>288.7</v>
      </c>
      <c r="C31" s="159" t="s">
        <v>196</v>
      </c>
      <c r="D31" s="159" t="s">
        <v>173</v>
      </c>
      <c r="E31" s="160" t="s">
        <v>174</v>
      </c>
      <c r="F31" s="1"/>
    </row>
    <row r="32" spans="1:6" s="87" customFormat="1" x14ac:dyDescent="0.2">
      <c r="A32" s="170">
        <v>44685</v>
      </c>
      <c r="B32" s="158">
        <v>450.43</v>
      </c>
      <c r="C32" s="159" t="s">
        <v>197</v>
      </c>
      <c r="D32" s="159" t="s">
        <v>173</v>
      </c>
      <c r="E32" s="160" t="s">
        <v>174</v>
      </c>
      <c r="F32" s="1"/>
    </row>
    <row r="33" spans="1:6" s="87" customFormat="1" x14ac:dyDescent="0.2">
      <c r="A33" s="170">
        <v>44692</v>
      </c>
      <c r="B33" s="158">
        <v>312.17</v>
      </c>
      <c r="C33" s="159" t="s">
        <v>198</v>
      </c>
      <c r="D33" s="159" t="s">
        <v>173</v>
      </c>
      <c r="E33" s="160" t="s">
        <v>174</v>
      </c>
      <c r="F33" s="1"/>
    </row>
    <row r="34" spans="1:6" s="87" customFormat="1" x14ac:dyDescent="0.2">
      <c r="A34" s="170">
        <v>44706</v>
      </c>
      <c r="B34" s="158">
        <v>346.08</v>
      </c>
      <c r="C34" s="159" t="s">
        <v>195</v>
      </c>
      <c r="D34" s="159" t="s">
        <v>173</v>
      </c>
      <c r="E34" s="160" t="s">
        <v>174</v>
      </c>
      <c r="F34" s="1"/>
    </row>
    <row r="35" spans="1:6" s="87" customFormat="1" x14ac:dyDescent="0.2">
      <c r="A35" s="170">
        <v>44720</v>
      </c>
      <c r="B35" s="158">
        <v>312.17</v>
      </c>
      <c r="C35" s="159" t="s">
        <v>195</v>
      </c>
      <c r="D35" s="159" t="s">
        <v>173</v>
      </c>
      <c r="E35" s="160" t="s">
        <v>174</v>
      </c>
      <c r="F35" s="1"/>
    </row>
    <row r="36" spans="1:6" s="87" customFormat="1" x14ac:dyDescent="0.2">
      <c r="A36" s="170">
        <v>44727</v>
      </c>
      <c r="B36" s="158">
        <v>480.18</v>
      </c>
      <c r="C36" s="159" t="s">
        <v>195</v>
      </c>
      <c r="D36" s="159" t="s">
        <v>173</v>
      </c>
      <c r="E36" s="160" t="s">
        <v>174</v>
      </c>
      <c r="F36" s="1"/>
    </row>
    <row r="37" spans="1:6" s="87" customFormat="1" x14ac:dyDescent="0.2">
      <c r="A37" s="170">
        <v>44731</v>
      </c>
      <c r="B37" s="158">
        <v>400</v>
      </c>
      <c r="C37" s="159" t="s">
        <v>199</v>
      </c>
      <c r="D37" s="159" t="s">
        <v>173</v>
      </c>
      <c r="E37" s="160" t="s">
        <v>174</v>
      </c>
      <c r="F37" s="1"/>
    </row>
    <row r="38" spans="1:6" s="87" customFormat="1" x14ac:dyDescent="0.2">
      <c r="A38" s="170">
        <v>44741</v>
      </c>
      <c r="B38" s="158">
        <v>288.7</v>
      </c>
      <c r="C38" s="159" t="s">
        <v>195</v>
      </c>
      <c r="D38" s="159" t="s">
        <v>173</v>
      </c>
      <c r="E38" s="160" t="s">
        <v>174</v>
      </c>
      <c r="F38" s="1"/>
    </row>
    <row r="39" spans="1:6" s="87" customFormat="1" x14ac:dyDescent="0.2">
      <c r="A39" s="157"/>
      <c r="B39" s="158"/>
      <c r="C39" s="159"/>
      <c r="D39" s="159"/>
      <c r="E39" s="160"/>
      <c r="F39" s="1"/>
    </row>
    <row r="40" spans="1:6" s="87" customFormat="1" x14ac:dyDescent="0.2">
      <c r="A40" s="170">
        <v>44382</v>
      </c>
      <c r="B40" s="158">
        <v>323.48</v>
      </c>
      <c r="C40" s="159" t="s">
        <v>195</v>
      </c>
      <c r="D40" s="159" t="s">
        <v>177</v>
      </c>
      <c r="E40" s="160" t="s">
        <v>174</v>
      </c>
      <c r="F40" s="1"/>
    </row>
    <row r="41" spans="1:6" s="87" customFormat="1" x14ac:dyDescent="0.2">
      <c r="A41" s="170">
        <v>44382</v>
      </c>
      <c r="B41" s="158">
        <v>13.48</v>
      </c>
      <c r="C41" s="159" t="s">
        <v>195</v>
      </c>
      <c r="D41" s="159" t="s">
        <v>176</v>
      </c>
      <c r="E41" s="160" t="s">
        <v>174</v>
      </c>
      <c r="F41" s="1"/>
    </row>
    <row r="42" spans="1:6" s="87" customFormat="1" x14ac:dyDescent="0.2">
      <c r="A42" s="170">
        <v>44383</v>
      </c>
      <c r="B42" s="158">
        <v>11.46</v>
      </c>
      <c r="C42" s="159" t="s">
        <v>195</v>
      </c>
      <c r="D42" s="159" t="s">
        <v>176</v>
      </c>
      <c r="E42" s="160" t="s">
        <v>174</v>
      </c>
      <c r="F42" s="1"/>
    </row>
    <row r="43" spans="1:6" s="87" customFormat="1" x14ac:dyDescent="0.2">
      <c r="A43" s="170">
        <v>44384</v>
      </c>
      <c r="B43" s="158">
        <v>11.46</v>
      </c>
      <c r="C43" s="159" t="s">
        <v>195</v>
      </c>
      <c r="D43" s="159" t="s">
        <v>176</v>
      </c>
      <c r="E43" s="160" t="s">
        <v>174</v>
      </c>
      <c r="F43" s="1"/>
    </row>
    <row r="44" spans="1:6" s="87" customFormat="1" x14ac:dyDescent="0.2">
      <c r="A44" s="170">
        <v>44397</v>
      </c>
      <c r="B44" s="158">
        <v>161.74</v>
      </c>
      <c r="C44" s="159" t="s">
        <v>192</v>
      </c>
      <c r="D44" s="159" t="s">
        <v>175</v>
      </c>
      <c r="E44" s="160" t="s">
        <v>174</v>
      </c>
      <c r="F44" s="1"/>
    </row>
    <row r="45" spans="1:6" s="87" customFormat="1" x14ac:dyDescent="0.2">
      <c r="A45" s="170">
        <v>44397</v>
      </c>
      <c r="B45" s="158">
        <v>24.35</v>
      </c>
      <c r="C45" s="159" t="s">
        <v>192</v>
      </c>
      <c r="D45" s="159" t="s">
        <v>176</v>
      </c>
      <c r="E45" s="160" t="s">
        <v>174</v>
      </c>
      <c r="F45" s="1"/>
    </row>
    <row r="46" spans="1:6" s="87" customFormat="1" x14ac:dyDescent="0.2">
      <c r="A46" s="170">
        <v>44398</v>
      </c>
      <c r="B46" s="158">
        <v>11.46</v>
      </c>
      <c r="C46" s="159" t="s">
        <v>192</v>
      </c>
      <c r="D46" s="159" t="s">
        <v>176</v>
      </c>
      <c r="E46" s="160" t="s">
        <v>174</v>
      </c>
      <c r="F46" s="1"/>
    </row>
    <row r="47" spans="1:6" s="87" customFormat="1" x14ac:dyDescent="0.2">
      <c r="A47" s="170">
        <v>44403</v>
      </c>
      <c r="B47" s="158">
        <v>161.74</v>
      </c>
      <c r="C47" s="159" t="s">
        <v>193</v>
      </c>
      <c r="D47" s="159" t="s">
        <v>175</v>
      </c>
      <c r="E47" s="160" t="s">
        <v>174</v>
      </c>
      <c r="F47" s="1"/>
    </row>
    <row r="48" spans="1:6" s="87" customFormat="1" x14ac:dyDescent="0.2">
      <c r="A48" s="170">
        <v>44403</v>
      </c>
      <c r="B48" s="158">
        <v>29.29</v>
      </c>
      <c r="C48" s="159" t="s">
        <v>193</v>
      </c>
      <c r="D48" s="159" t="s">
        <v>176</v>
      </c>
      <c r="E48" s="160" t="s">
        <v>174</v>
      </c>
      <c r="F48" s="1"/>
    </row>
    <row r="49" spans="1:6" s="87" customFormat="1" x14ac:dyDescent="0.2">
      <c r="A49" s="170">
        <v>44411</v>
      </c>
      <c r="B49" s="158">
        <v>323.48</v>
      </c>
      <c r="C49" s="159" t="s">
        <v>196</v>
      </c>
      <c r="D49" s="159" t="s">
        <v>177</v>
      </c>
      <c r="E49" s="160" t="s">
        <v>174</v>
      </c>
      <c r="F49" s="1"/>
    </row>
    <row r="50" spans="1:6" s="87" customFormat="1" x14ac:dyDescent="0.2">
      <c r="A50" s="170">
        <v>44412</v>
      </c>
      <c r="B50" s="158">
        <v>31.46</v>
      </c>
      <c r="C50" s="159" t="s">
        <v>196</v>
      </c>
      <c r="D50" s="159" t="s">
        <v>176</v>
      </c>
      <c r="E50" s="160" t="s">
        <v>174</v>
      </c>
      <c r="F50" s="1"/>
    </row>
    <row r="51" spans="1:6" s="87" customFormat="1" x14ac:dyDescent="0.2">
      <c r="A51" s="170">
        <v>44413</v>
      </c>
      <c r="B51" s="158">
        <v>11.46</v>
      </c>
      <c r="C51" s="159" t="s">
        <v>196</v>
      </c>
      <c r="D51" s="159" t="s">
        <v>176</v>
      </c>
      <c r="E51" s="160" t="s">
        <v>174</v>
      </c>
      <c r="F51" s="1"/>
    </row>
    <row r="52" spans="1:6" s="87" customFormat="1" x14ac:dyDescent="0.2">
      <c r="A52" s="170">
        <v>44685</v>
      </c>
      <c r="B52" s="158">
        <v>179.48</v>
      </c>
      <c r="C52" s="159" t="s">
        <v>197</v>
      </c>
      <c r="D52" s="159" t="s">
        <v>175</v>
      </c>
      <c r="E52" s="160" t="s">
        <v>174</v>
      </c>
      <c r="F52" s="1"/>
    </row>
    <row r="53" spans="1:6" s="87" customFormat="1" x14ac:dyDescent="0.2">
      <c r="A53" s="170">
        <v>44686</v>
      </c>
      <c r="B53" s="158">
        <v>11.3</v>
      </c>
      <c r="C53" s="159" t="s">
        <v>197</v>
      </c>
      <c r="D53" s="159" t="s">
        <v>176</v>
      </c>
      <c r="E53" s="160" t="s">
        <v>174</v>
      </c>
      <c r="F53" s="1"/>
    </row>
    <row r="54" spans="1:6" s="87" customFormat="1" x14ac:dyDescent="0.2">
      <c r="A54" s="170">
        <v>44692</v>
      </c>
      <c r="B54" s="158">
        <v>331.83</v>
      </c>
      <c r="C54" s="159" t="s">
        <v>198</v>
      </c>
      <c r="D54" s="159" t="s">
        <v>177</v>
      </c>
      <c r="E54" s="160" t="s">
        <v>174</v>
      </c>
      <c r="F54" s="1"/>
    </row>
    <row r="55" spans="1:6" s="87" customFormat="1" x14ac:dyDescent="0.2">
      <c r="A55" s="170">
        <v>44692</v>
      </c>
      <c r="B55" s="158">
        <v>15.65</v>
      </c>
      <c r="C55" s="159" t="s">
        <v>198</v>
      </c>
      <c r="D55" s="159" t="s">
        <v>176</v>
      </c>
      <c r="E55" s="160" t="s">
        <v>174</v>
      </c>
      <c r="F55" s="1"/>
    </row>
    <row r="56" spans="1:6" s="87" customFormat="1" x14ac:dyDescent="0.2">
      <c r="A56" s="170">
        <v>44693</v>
      </c>
      <c r="B56" s="158">
        <v>29.57</v>
      </c>
      <c r="C56" s="159" t="s">
        <v>198</v>
      </c>
      <c r="D56" s="159" t="s">
        <v>176</v>
      </c>
      <c r="E56" s="160" t="s">
        <v>174</v>
      </c>
      <c r="F56" s="1"/>
    </row>
    <row r="57" spans="1:6" s="87" customFormat="1" x14ac:dyDescent="0.2">
      <c r="A57" s="170">
        <v>44694</v>
      </c>
      <c r="B57" s="158">
        <v>11.3</v>
      </c>
      <c r="C57" s="159" t="s">
        <v>198</v>
      </c>
      <c r="D57" s="159" t="s">
        <v>176</v>
      </c>
      <c r="E57" s="160" t="s">
        <v>174</v>
      </c>
      <c r="F57" s="1"/>
    </row>
    <row r="58" spans="1:6" s="87" customFormat="1" x14ac:dyDescent="0.2">
      <c r="A58" s="170">
        <v>44706</v>
      </c>
      <c r="B58" s="158">
        <v>161.38999999999999</v>
      </c>
      <c r="C58" s="159" t="s">
        <v>195</v>
      </c>
      <c r="D58" s="159" t="s">
        <v>175</v>
      </c>
      <c r="E58" s="160" t="s">
        <v>174</v>
      </c>
      <c r="F58" s="1"/>
    </row>
    <row r="59" spans="1:6" s="87" customFormat="1" x14ac:dyDescent="0.2">
      <c r="A59" s="170">
        <v>44706</v>
      </c>
      <c r="B59" s="158">
        <v>20</v>
      </c>
      <c r="C59" s="159" t="s">
        <v>195</v>
      </c>
      <c r="D59" s="159" t="s">
        <v>176</v>
      </c>
      <c r="E59" s="160" t="s">
        <v>174</v>
      </c>
      <c r="F59" s="1"/>
    </row>
    <row r="60" spans="1:6" s="87" customFormat="1" x14ac:dyDescent="0.2">
      <c r="A60" s="170">
        <v>44707</v>
      </c>
      <c r="B60" s="158">
        <v>11.74</v>
      </c>
      <c r="C60" s="159" t="s">
        <v>195</v>
      </c>
      <c r="D60" s="159" t="s">
        <v>176</v>
      </c>
      <c r="E60" s="160" t="s">
        <v>174</v>
      </c>
      <c r="F60" s="1"/>
    </row>
    <row r="61" spans="1:6" s="87" customFormat="1" x14ac:dyDescent="0.2">
      <c r="A61" s="170">
        <v>44720</v>
      </c>
      <c r="B61" s="158">
        <v>161.38999999999999</v>
      </c>
      <c r="C61" s="159" t="s">
        <v>195</v>
      </c>
      <c r="D61" s="159" t="s">
        <v>175</v>
      </c>
      <c r="E61" s="160" t="s">
        <v>174</v>
      </c>
      <c r="F61" s="1"/>
    </row>
    <row r="62" spans="1:6" s="87" customFormat="1" x14ac:dyDescent="0.2">
      <c r="A62" s="170">
        <v>44720</v>
      </c>
      <c r="B62" s="158">
        <v>24.347826086956523</v>
      </c>
      <c r="C62" s="159" t="s">
        <v>195</v>
      </c>
      <c r="D62" s="159" t="s">
        <v>176</v>
      </c>
      <c r="E62" s="160" t="s">
        <v>174</v>
      </c>
      <c r="F62" s="1"/>
    </row>
    <row r="63" spans="1:6" s="87" customFormat="1" x14ac:dyDescent="0.2">
      <c r="A63" s="170">
        <v>44721</v>
      </c>
      <c r="B63" s="158">
        <v>11.304347826086957</v>
      </c>
      <c r="C63" s="159" t="s">
        <v>195</v>
      </c>
      <c r="D63" s="159" t="s">
        <v>176</v>
      </c>
      <c r="E63" s="160" t="s">
        <v>174</v>
      </c>
      <c r="F63" s="1"/>
    </row>
    <row r="64" spans="1:6" s="87" customFormat="1" x14ac:dyDescent="0.2">
      <c r="A64" s="170">
        <v>44727</v>
      </c>
      <c r="B64" s="158">
        <v>224</v>
      </c>
      <c r="C64" s="159" t="s">
        <v>195</v>
      </c>
      <c r="D64" s="159" t="s">
        <v>175</v>
      </c>
      <c r="E64" s="160" t="s">
        <v>174</v>
      </c>
      <c r="F64" s="1"/>
    </row>
    <row r="65" spans="1:6" s="87" customFormat="1" x14ac:dyDescent="0.2">
      <c r="A65" s="170">
        <v>44727</v>
      </c>
      <c r="B65" s="158">
        <v>31.3</v>
      </c>
      <c r="C65" s="159" t="s">
        <v>195</v>
      </c>
      <c r="D65" s="159" t="s">
        <v>176</v>
      </c>
      <c r="E65" s="160" t="s">
        <v>174</v>
      </c>
      <c r="F65" s="1"/>
    </row>
    <row r="66" spans="1:6" s="87" customFormat="1" x14ac:dyDescent="0.2">
      <c r="A66" s="170">
        <v>44728</v>
      </c>
      <c r="B66" s="158">
        <v>11.304347826086957</v>
      </c>
      <c r="C66" s="159" t="s">
        <v>195</v>
      </c>
      <c r="D66" s="159" t="s">
        <v>176</v>
      </c>
      <c r="E66" s="160" t="s">
        <v>174</v>
      </c>
      <c r="F66" s="1"/>
    </row>
    <row r="67" spans="1:6" s="87" customFormat="1" x14ac:dyDescent="0.2">
      <c r="A67" s="170">
        <v>44731</v>
      </c>
      <c r="B67" s="158">
        <v>150.26</v>
      </c>
      <c r="C67" s="159" t="s">
        <v>199</v>
      </c>
      <c r="D67" s="159" t="s">
        <v>175</v>
      </c>
      <c r="E67" s="160" t="s">
        <v>174</v>
      </c>
      <c r="F67" s="1"/>
    </row>
    <row r="68" spans="1:6" s="87" customFormat="1" x14ac:dyDescent="0.2">
      <c r="A68" s="170">
        <v>44732</v>
      </c>
      <c r="B68" s="158">
        <v>11.304347826086957</v>
      </c>
      <c r="C68" s="159" t="s">
        <v>199</v>
      </c>
      <c r="D68" s="159" t="s">
        <v>176</v>
      </c>
      <c r="E68" s="160" t="s">
        <v>174</v>
      </c>
      <c r="F68" s="1"/>
    </row>
    <row r="69" spans="1:6" s="87" customFormat="1" x14ac:dyDescent="0.2">
      <c r="A69" s="170">
        <v>44741</v>
      </c>
      <c r="B69" s="158">
        <v>205.91</v>
      </c>
      <c r="C69" s="159" t="s">
        <v>195</v>
      </c>
      <c r="D69" s="159" t="s">
        <v>175</v>
      </c>
      <c r="E69" s="160" t="s">
        <v>174</v>
      </c>
      <c r="F69" s="1"/>
    </row>
    <row r="70" spans="1:6" s="87" customFormat="1" x14ac:dyDescent="0.2">
      <c r="A70" s="157"/>
      <c r="B70" s="158"/>
      <c r="C70" s="159"/>
      <c r="D70" s="159"/>
      <c r="E70" s="160"/>
      <c r="F70" s="1"/>
    </row>
    <row r="71" spans="1:6" s="87" customFormat="1" x14ac:dyDescent="0.2">
      <c r="A71" s="170">
        <v>44382</v>
      </c>
      <c r="B71" s="158">
        <v>92.11</v>
      </c>
      <c r="C71" s="159" t="s">
        <v>195</v>
      </c>
      <c r="D71" s="159" t="s">
        <v>194</v>
      </c>
      <c r="E71" s="160" t="s">
        <v>174</v>
      </c>
      <c r="F71" s="1"/>
    </row>
    <row r="72" spans="1:6" s="87" customFormat="1" x14ac:dyDescent="0.2">
      <c r="A72" s="170">
        <v>44384</v>
      </c>
      <c r="B72" s="158">
        <v>105.5</v>
      </c>
      <c r="C72" s="159" t="s">
        <v>195</v>
      </c>
      <c r="D72" s="159" t="s">
        <v>194</v>
      </c>
      <c r="E72" s="160" t="s">
        <v>174</v>
      </c>
      <c r="F72" s="1"/>
    </row>
    <row r="73" spans="1:6" s="87" customFormat="1" x14ac:dyDescent="0.2">
      <c r="A73" s="170">
        <v>44391</v>
      </c>
      <c r="B73" s="158">
        <v>230.92</v>
      </c>
      <c r="C73" s="159" t="s">
        <v>201</v>
      </c>
      <c r="D73" s="159" t="s">
        <v>194</v>
      </c>
      <c r="E73" s="160" t="s">
        <v>174</v>
      </c>
      <c r="F73" s="1"/>
    </row>
    <row r="74" spans="1:6" s="87" customFormat="1" x14ac:dyDescent="0.2">
      <c r="A74" s="170">
        <v>44397</v>
      </c>
      <c r="B74" s="158">
        <v>61.41</v>
      </c>
      <c r="C74" s="159" t="s">
        <v>192</v>
      </c>
      <c r="D74" s="159" t="s">
        <v>194</v>
      </c>
      <c r="E74" s="160" t="s">
        <v>174</v>
      </c>
      <c r="F74" s="1"/>
    </row>
    <row r="75" spans="1:6" s="87" customFormat="1" x14ac:dyDescent="0.2">
      <c r="A75" s="170">
        <v>44398</v>
      </c>
      <c r="B75" s="158">
        <v>99.289999999999992</v>
      </c>
      <c r="C75" s="159" t="s">
        <v>192</v>
      </c>
      <c r="D75" s="159" t="s">
        <v>194</v>
      </c>
      <c r="E75" s="160" t="s">
        <v>174</v>
      </c>
      <c r="F75" s="1"/>
    </row>
    <row r="76" spans="1:6" s="87" customFormat="1" x14ac:dyDescent="0.2">
      <c r="A76" s="170">
        <v>44403</v>
      </c>
      <c r="B76" s="158">
        <v>87.9</v>
      </c>
      <c r="C76" s="159" t="s">
        <v>193</v>
      </c>
      <c r="D76" s="159" t="s">
        <v>194</v>
      </c>
      <c r="E76" s="160" t="s">
        <v>174</v>
      </c>
      <c r="F76" s="1"/>
    </row>
    <row r="77" spans="1:6" s="87" customFormat="1" x14ac:dyDescent="0.2">
      <c r="A77" s="170">
        <v>44404</v>
      </c>
      <c r="B77" s="158">
        <v>121.77</v>
      </c>
      <c r="C77" s="159" t="s">
        <v>193</v>
      </c>
      <c r="D77" s="159" t="s">
        <v>194</v>
      </c>
      <c r="E77" s="160" t="s">
        <v>174</v>
      </c>
      <c r="F77" s="1"/>
    </row>
    <row r="78" spans="1:6" s="87" customFormat="1" x14ac:dyDescent="0.2">
      <c r="A78" s="170">
        <v>44411</v>
      </c>
      <c r="B78" s="158">
        <v>89.34</v>
      </c>
      <c r="C78" s="159" t="s">
        <v>196</v>
      </c>
      <c r="D78" s="159" t="s">
        <v>194</v>
      </c>
      <c r="E78" s="160" t="s">
        <v>174</v>
      </c>
      <c r="F78" s="1"/>
    </row>
    <row r="79" spans="1:6" s="87" customFormat="1" x14ac:dyDescent="0.2">
      <c r="A79" s="170">
        <v>44413</v>
      </c>
      <c r="B79" s="158">
        <v>112.86000000000001</v>
      </c>
      <c r="C79" s="159" t="s">
        <v>196</v>
      </c>
      <c r="D79" s="159" t="s">
        <v>194</v>
      </c>
      <c r="E79" s="160" t="s">
        <v>174</v>
      </c>
      <c r="F79" s="1"/>
    </row>
    <row r="80" spans="1:6" s="87" customFormat="1" x14ac:dyDescent="0.2">
      <c r="A80" s="170">
        <v>44685</v>
      </c>
      <c r="B80" s="158">
        <v>94.97999999999999</v>
      </c>
      <c r="C80" s="159" t="s">
        <v>197</v>
      </c>
      <c r="D80" s="159" t="s">
        <v>194</v>
      </c>
      <c r="E80" s="160" t="s">
        <v>174</v>
      </c>
      <c r="F80" s="1"/>
    </row>
    <row r="81" spans="1:6" s="87" customFormat="1" x14ac:dyDescent="0.2">
      <c r="A81" s="170">
        <v>44686</v>
      </c>
      <c r="B81" s="158">
        <v>115.27000000000001</v>
      </c>
      <c r="C81" s="159" t="s">
        <v>197</v>
      </c>
      <c r="D81" s="159" t="s">
        <v>194</v>
      </c>
      <c r="E81" s="160" t="s">
        <v>174</v>
      </c>
      <c r="F81" s="1"/>
    </row>
    <row r="82" spans="1:6" s="87" customFormat="1" x14ac:dyDescent="0.2">
      <c r="A82" s="170">
        <v>44692</v>
      </c>
      <c r="B82" s="158">
        <v>101.88</v>
      </c>
      <c r="C82" s="159" t="s">
        <v>198</v>
      </c>
      <c r="D82" s="159" t="s">
        <v>194</v>
      </c>
      <c r="E82" s="160" t="s">
        <v>174</v>
      </c>
      <c r="F82" s="1"/>
    </row>
    <row r="83" spans="1:6" s="87" customFormat="1" x14ac:dyDescent="0.2">
      <c r="A83" s="170">
        <v>44694</v>
      </c>
      <c r="B83" s="158">
        <v>101.87</v>
      </c>
      <c r="C83" s="159" t="s">
        <v>198</v>
      </c>
      <c r="D83" s="159" t="s">
        <v>194</v>
      </c>
      <c r="E83" s="160" t="s">
        <v>174</v>
      </c>
      <c r="F83" s="1"/>
    </row>
    <row r="84" spans="1:6" s="87" customFormat="1" x14ac:dyDescent="0.2">
      <c r="A84" s="170">
        <v>44706</v>
      </c>
      <c r="B84" s="158">
        <v>96.51</v>
      </c>
      <c r="C84" s="159" t="s">
        <v>195</v>
      </c>
      <c r="D84" s="159" t="s">
        <v>194</v>
      </c>
      <c r="E84" s="160" t="s">
        <v>174</v>
      </c>
      <c r="F84" s="1"/>
    </row>
    <row r="85" spans="1:6" s="87" customFormat="1" x14ac:dyDescent="0.2">
      <c r="A85" s="170">
        <v>44707</v>
      </c>
      <c r="B85" s="158">
        <v>99.949999999999989</v>
      </c>
      <c r="C85" s="159" t="s">
        <v>195</v>
      </c>
      <c r="D85" s="159" t="s">
        <v>194</v>
      </c>
      <c r="E85" s="160" t="s">
        <v>174</v>
      </c>
      <c r="F85" s="1"/>
    </row>
    <row r="86" spans="1:6" s="87" customFormat="1" x14ac:dyDescent="0.2">
      <c r="A86" s="170">
        <v>44720</v>
      </c>
      <c r="B86" s="158">
        <v>105.78999999999999</v>
      </c>
      <c r="C86" s="159" t="s">
        <v>195</v>
      </c>
      <c r="D86" s="159" t="s">
        <v>194</v>
      </c>
      <c r="E86" s="160" t="s">
        <v>174</v>
      </c>
      <c r="F86" s="1"/>
    </row>
    <row r="87" spans="1:6" s="87" customFormat="1" x14ac:dyDescent="0.2">
      <c r="A87" s="170">
        <v>44721</v>
      </c>
      <c r="B87" s="158">
        <v>122.83000000000001</v>
      </c>
      <c r="C87" s="159" t="s">
        <v>195</v>
      </c>
      <c r="D87" s="159" t="s">
        <v>194</v>
      </c>
      <c r="E87" s="160" t="s">
        <v>174</v>
      </c>
      <c r="F87" s="1"/>
    </row>
    <row r="88" spans="1:6" s="87" customFormat="1" x14ac:dyDescent="0.2">
      <c r="A88" s="170">
        <v>44727</v>
      </c>
      <c r="B88" s="158">
        <v>107.99</v>
      </c>
      <c r="C88" s="159" t="s">
        <v>195</v>
      </c>
      <c r="D88" s="159" t="s">
        <v>194</v>
      </c>
      <c r="E88" s="160" t="s">
        <v>174</v>
      </c>
      <c r="F88" s="1"/>
    </row>
    <row r="89" spans="1:6" s="87" customFormat="1" x14ac:dyDescent="0.2">
      <c r="A89" s="170">
        <v>44728</v>
      </c>
      <c r="B89" s="158">
        <v>110.28999999999999</v>
      </c>
      <c r="C89" s="159" t="s">
        <v>195</v>
      </c>
      <c r="D89" s="159" t="s">
        <v>194</v>
      </c>
      <c r="E89" s="160" t="s">
        <v>174</v>
      </c>
      <c r="F89" s="1"/>
    </row>
    <row r="90" spans="1:6" s="87" customFormat="1" x14ac:dyDescent="0.2">
      <c r="A90" s="170">
        <v>44731</v>
      </c>
      <c r="B90" s="158">
        <v>93.639999999999986</v>
      </c>
      <c r="C90" s="159" t="s">
        <v>199</v>
      </c>
      <c r="D90" s="159" t="s">
        <v>194</v>
      </c>
      <c r="E90" s="160" t="s">
        <v>174</v>
      </c>
      <c r="F90" s="1"/>
    </row>
    <row r="91" spans="1:6" s="87" customFormat="1" x14ac:dyDescent="0.2">
      <c r="A91" s="170">
        <v>44732</v>
      </c>
      <c r="B91" s="158">
        <v>103.30000000000001</v>
      </c>
      <c r="C91" s="159" t="s">
        <v>199</v>
      </c>
      <c r="D91" s="159" t="s">
        <v>194</v>
      </c>
      <c r="E91" s="160" t="s">
        <v>174</v>
      </c>
      <c r="F91" s="1"/>
    </row>
    <row r="92" spans="1:6" s="87" customFormat="1" x14ac:dyDescent="0.2">
      <c r="A92" s="170">
        <v>44741</v>
      </c>
      <c r="B92" s="158">
        <v>101.1</v>
      </c>
      <c r="C92" s="159" t="s">
        <v>195</v>
      </c>
      <c r="D92" s="159" t="s">
        <v>194</v>
      </c>
      <c r="E92" s="160" t="s">
        <v>174</v>
      </c>
      <c r="F92" s="1"/>
    </row>
    <row r="93" spans="1:6" s="87" customFormat="1" x14ac:dyDescent="0.2">
      <c r="A93" s="157"/>
      <c r="B93" s="158"/>
      <c r="C93" s="159"/>
      <c r="D93" s="159"/>
      <c r="E93" s="160"/>
      <c r="F93" s="1"/>
    </row>
    <row r="94" spans="1:6" s="87" customFormat="1" x14ac:dyDescent="0.2">
      <c r="A94" s="157"/>
      <c r="B94" s="158"/>
      <c r="C94" s="159"/>
      <c r="D94" s="159"/>
      <c r="E94" s="160"/>
      <c r="F94" s="1"/>
    </row>
    <row r="95" spans="1:6" s="87" customFormat="1" hidden="1" x14ac:dyDescent="0.2">
      <c r="A95" s="147"/>
      <c r="B95" s="148"/>
      <c r="C95" s="149"/>
      <c r="D95" s="149"/>
      <c r="E95" s="150"/>
      <c r="F95" s="1"/>
    </row>
    <row r="96" spans="1:6" ht="19.5" customHeight="1" x14ac:dyDescent="0.2">
      <c r="A96" s="107" t="s">
        <v>125</v>
      </c>
      <c r="B96" s="108">
        <f>SUM(B26:B95)</f>
        <v>9306.2108695652169</v>
      </c>
      <c r="C96" s="168" t="str">
        <f>IF(SUBTOTAL(3,B26:B95)=SUBTOTAL(103,B26:B95),'Summary and sign-off'!$A$48,'Summary and sign-off'!$A$49)</f>
        <v>Check - there are no hidden rows with data</v>
      </c>
      <c r="D96" s="178" t="str">
        <f>IF('Summary and sign-off'!F56='Summary and sign-off'!F54,'Summary and sign-off'!A51,'Summary and sign-off'!A50)</f>
        <v>Check - each entry provides sufficient information</v>
      </c>
      <c r="E96" s="178"/>
      <c r="F96" s="46"/>
    </row>
    <row r="97" spans="1:6" ht="10.5" customHeight="1" x14ac:dyDescent="0.2">
      <c r="A97" s="27"/>
      <c r="B97" s="22"/>
      <c r="C97" s="27"/>
      <c r="D97" s="27"/>
      <c r="E97" s="27"/>
      <c r="F97" s="27"/>
    </row>
    <row r="98" spans="1:6" ht="24.75" customHeight="1" x14ac:dyDescent="0.2">
      <c r="A98" s="179" t="s">
        <v>126</v>
      </c>
      <c r="B98" s="179"/>
      <c r="C98" s="179"/>
      <c r="D98" s="179"/>
      <c r="E98" s="179"/>
      <c r="F98" s="46"/>
    </row>
    <row r="99" spans="1:6" ht="27" customHeight="1" x14ac:dyDescent="0.2">
      <c r="A99" s="35" t="s">
        <v>117</v>
      </c>
      <c r="B99" s="35" t="s">
        <v>62</v>
      </c>
      <c r="C99" s="35" t="s">
        <v>127</v>
      </c>
      <c r="D99" s="35" t="s">
        <v>128</v>
      </c>
      <c r="E99" s="35" t="s">
        <v>121</v>
      </c>
      <c r="F99" s="49"/>
    </row>
    <row r="100" spans="1:6" s="87" customFormat="1" hidden="1" x14ac:dyDescent="0.2">
      <c r="A100" s="133"/>
      <c r="B100" s="134"/>
      <c r="C100" s="135"/>
      <c r="D100" s="135"/>
      <c r="E100" s="136"/>
      <c r="F100" s="1"/>
    </row>
    <row r="101" spans="1:6" s="87" customFormat="1" x14ac:dyDescent="0.2">
      <c r="A101" s="157" t="s">
        <v>178</v>
      </c>
      <c r="B101" s="158"/>
      <c r="C101" s="159"/>
      <c r="D101" s="159"/>
      <c r="E101" s="160"/>
      <c r="F101" s="1"/>
    </row>
    <row r="102" spans="1:6" s="87" customFormat="1" x14ac:dyDescent="0.2">
      <c r="A102" s="157"/>
      <c r="B102" s="158"/>
      <c r="C102" s="159"/>
      <c r="D102" s="159"/>
      <c r="E102" s="160"/>
      <c r="F102" s="1"/>
    </row>
    <row r="103" spans="1:6" s="87" customFormat="1" hidden="1" x14ac:dyDescent="0.2">
      <c r="A103" s="157"/>
      <c r="B103" s="158"/>
      <c r="C103" s="159"/>
      <c r="D103" s="159"/>
      <c r="E103" s="160"/>
      <c r="F103" s="1"/>
    </row>
    <row r="104" spans="1:6" s="87" customFormat="1" hidden="1" x14ac:dyDescent="0.2">
      <c r="A104" s="157"/>
      <c r="B104" s="158"/>
      <c r="C104" s="159"/>
      <c r="D104" s="159"/>
      <c r="E104" s="160"/>
      <c r="F104" s="1"/>
    </row>
    <row r="105" spans="1:6" s="87" customFormat="1" hidden="1" x14ac:dyDescent="0.2">
      <c r="A105" s="157"/>
      <c r="B105" s="158"/>
      <c r="C105" s="159"/>
      <c r="D105" s="159"/>
      <c r="E105" s="160"/>
      <c r="F105" s="1"/>
    </row>
    <row r="106" spans="1:6" s="87" customFormat="1" hidden="1" x14ac:dyDescent="0.2">
      <c r="A106" s="157"/>
      <c r="B106" s="158"/>
      <c r="C106" s="159"/>
      <c r="D106" s="159"/>
      <c r="E106" s="160"/>
      <c r="F106" s="1"/>
    </row>
    <row r="107" spans="1:6" s="87" customFormat="1" hidden="1" x14ac:dyDescent="0.2">
      <c r="A107" s="157"/>
      <c r="B107" s="158"/>
      <c r="C107" s="159"/>
      <c r="D107" s="159"/>
      <c r="E107" s="160"/>
      <c r="F107" s="1"/>
    </row>
    <row r="108" spans="1:6" s="87" customFormat="1" hidden="1" x14ac:dyDescent="0.2">
      <c r="A108" s="157"/>
      <c r="B108" s="158"/>
      <c r="C108" s="159"/>
      <c r="D108" s="159"/>
      <c r="E108" s="160"/>
      <c r="F108" s="1"/>
    </row>
    <row r="109" spans="1:6" s="87" customFormat="1" hidden="1" x14ac:dyDescent="0.2">
      <c r="A109" s="133"/>
      <c r="B109" s="134"/>
      <c r="C109" s="135"/>
      <c r="D109" s="135"/>
      <c r="E109" s="136"/>
      <c r="F109" s="1"/>
    </row>
    <row r="110" spans="1:6" ht="19.5" customHeight="1" x14ac:dyDescent="0.2">
      <c r="A110" s="107" t="s">
        <v>129</v>
      </c>
      <c r="B110" s="108">
        <f>SUM(B100:B109)</f>
        <v>0</v>
      </c>
      <c r="C110" s="168" t="str">
        <f>IF(SUBTOTAL(3,B100:B109)=SUBTOTAL(103,B100:B109),'Summary and sign-off'!$A$48,'Summary and sign-off'!$A$49)</f>
        <v>Check - there are no hidden rows with data</v>
      </c>
      <c r="D110" s="178" t="str">
        <f>IF('Summary and sign-off'!F57='Summary and sign-off'!F54,'Summary and sign-off'!A51,'Summary and sign-off'!A50)</f>
        <v>Check - each entry provides sufficient information</v>
      </c>
      <c r="E110" s="178"/>
      <c r="F110" s="46"/>
    </row>
    <row r="111" spans="1:6" ht="10.5" customHeight="1" x14ac:dyDescent="0.2">
      <c r="A111" s="27"/>
      <c r="B111" s="92"/>
      <c r="C111" s="22"/>
      <c r="D111" s="27"/>
      <c r="E111" s="27"/>
      <c r="F111" s="27"/>
    </row>
    <row r="112" spans="1:6" ht="34.5" customHeight="1" x14ac:dyDescent="0.2">
      <c r="A112" s="50" t="s">
        <v>130</v>
      </c>
      <c r="B112" s="93">
        <f>B22+B96+B110</f>
        <v>9306.2108695652169</v>
      </c>
      <c r="C112" s="51"/>
      <c r="D112" s="51"/>
      <c r="E112" s="51"/>
      <c r="F112" s="26"/>
    </row>
    <row r="113" spans="1:6" x14ac:dyDescent="0.2">
      <c r="A113" s="27"/>
      <c r="B113" s="22"/>
      <c r="C113" s="27"/>
      <c r="D113" s="27"/>
      <c r="E113" s="27"/>
      <c r="F113" s="27"/>
    </row>
    <row r="114" spans="1:6" x14ac:dyDescent="0.2">
      <c r="A114" s="52" t="s">
        <v>73</v>
      </c>
      <c r="B114" s="25"/>
      <c r="C114" s="26"/>
      <c r="D114" s="26"/>
      <c r="E114" s="26"/>
      <c r="F114" s="27"/>
    </row>
    <row r="115" spans="1:6" ht="12.6" customHeight="1" x14ac:dyDescent="0.2">
      <c r="A115" s="23" t="s">
        <v>131</v>
      </c>
      <c r="B115" s="53"/>
      <c r="C115" s="53"/>
      <c r="D115" s="32"/>
      <c r="E115" s="32"/>
      <c r="F115" s="27"/>
    </row>
    <row r="116" spans="1:6" ht="12.95" customHeight="1" x14ac:dyDescent="0.2">
      <c r="A116" s="31" t="s">
        <v>132</v>
      </c>
      <c r="B116" s="27"/>
      <c r="C116" s="32"/>
      <c r="D116" s="27"/>
      <c r="E116" s="32"/>
      <c r="F116" s="27"/>
    </row>
    <row r="117" spans="1:6" x14ac:dyDescent="0.2">
      <c r="A117" s="31" t="s">
        <v>133</v>
      </c>
      <c r="B117" s="32"/>
      <c r="C117" s="32"/>
      <c r="D117" s="32"/>
      <c r="E117" s="54"/>
      <c r="F117" s="46"/>
    </row>
    <row r="118" spans="1:6" x14ac:dyDescent="0.2">
      <c r="A118" s="23" t="s">
        <v>79</v>
      </c>
      <c r="B118" s="25"/>
      <c r="C118" s="26"/>
      <c r="D118" s="26"/>
      <c r="E118" s="26"/>
      <c r="F118" s="27"/>
    </row>
    <row r="119" spans="1:6" ht="12.95" customHeight="1" x14ac:dyDescent="0.2">
      <c r="A119" s="31" t="s">
        <v>134</v>
      </c>
      <c r="B119" s="27"/>
      <c r="C119" s="32"/>
      <c r="D119" s="27"/>
      <c r="E119" s="32"/>
      <c r="F119" s="27"/>
    </row>
    <row r="120" spans="1:6" x14ac:dyDescent="0.2">
      <c r="A120" s="31" t="s">
        <v>135</v>
      </c>
      <c r="B120" s="32"/>
      <c r="C120" s="32"/>
      <c r="D120" s="32"/>
      <c r="E120" s="54"/>
      <c r="F120" s="46"/>
    </row>
    <row r="121" spans="1:6" x14ac:dyDescent="0.2">
      <c r="A121" s="36" t="s">
        <v>136</v>
      </c>
      <c r="B121" s="36"/>
      <c r="C121" s="36"/>
      <c r="D121" s="36"/>
      <c r="E121" s="54"/>
      <c r="F121" s="46"/>
    </row>
    <row r="122" spans="1:6" x14ac:dyDescent="0.2">
      <c r="A122" s="40"/>
      <c r="B122" s="27"/>
      <c r="C122" s="27"/>
      <c r="D122" s="27"/>
      <c r="E122" s="46"/>
      <c r="F122" s="46"/>
    </row>
    <row r="123" spans="1:6" hidden="1" x14ac:dyDescent="0.2">
      <c r="A123" s="40"/>
      <c r="B123" s="27"/>
      <c r="C123" s="27"/>
      <c r="D123" s="27"/>
      <c r="E123" s="46"/>
      <c r="F123" s="46"/>
    </row>
    <row r="124" spans="1:6" hidden="1" x14ac:dyDescent="0.2"/>
    <row r="125" spans="1:6" hidden="1" x14ac:dyDescent="0.2"/>
    <row r="126" spans="1:6" hidden="1" x14ac:dyDescent="0.2"/>
    <row r="127" spans="1:6" hidden="1" x14ac:dyDescent="0.2"/>
    <row r="128" spans="1:6" ht="12.75" hidden="1" customHeight="1" x14ac:dyDescent="0.2"/>
    <row r="129" spans="1:6" hidden="1" x14ac:dyDescent="0.2"/>
    <row r="130" spans="1:6" hidden="1" x14ac:dyDescent="0.2"/>
    <row r="131" spans="1:6" hidden="1" x14ac:dyDescent="0.2">
      <c r="A131" s="55"/>
      <c r="B131" s="46"/>
      <c r="C131" s="46"/>
      <c r="D131" s="46"/>
      <c r="E131" s="46"/>
      <c r="F131" s="46"/>
    </row>
    <row r="132" spans="1:6" hidden="1" x14ac:dyDescent="0.2">
      <c r="A132" s="55"/>
      <c r="B132" s="46"/>
      <c r="C132" s="46"/>
      <c r="D132" s="46"/>
      <c r="E132" s="46"/>
      <c r="F132" s="46"/>
    </row>
    <row r="133" spans="1:6" hidden="1" x14ac:dyDescent="0.2">
      <c r="A133" s="55"/>
      <c r="B133" s="46"/>
      <c r="C133" s="46"/>
      <c r="D133" s="46"/>
      <c r="E133" s="46"/>
      <c r="F133" s="46"/>
    </row>
    <row r="134" spans="1:6" hidden="1" x14ac:dyDescent="0.2">
      <c r="A134" s="55"/>
      <c r="B134" s="46"/>
      <c r="C134" s="46"/>
      <c r="D134" s="46"/>
      <c r="E134" s="46"/>
      <c r="F134" s="46"/>
    </row>
    <row r="135" spans="1:6" hidden="1" x14ac:dyDescent="0.2">
      <c r="A135" s="55"/>
      <c r="B135" s="46"/>
      <c r="C135" s="46"/>
      <c r="D135" s="46"/>
      <c r="E135" s="46"/>
      <c r="F135" s="46"/>
    </row>
    <row r="136" spans="1:6" hidden="1" x14ac:dyDescent="0.2"/>
    <row r="137" spans="1:6" hidden="1" x14ac:dyDescent="0.2"/>
    <row r="138" spans="1:6" hidden="1" x14ac:dyDescent="0.2"/>
    <row r="139" spans="1:6" hidden="1" x14ac:dyDescent="0.2"/>
    <row r="140" spans="1:6" hidden="1" x14ac:dyDescent="0.2"/>
    <row r="141" spans="1:6" hidden="1" x14ac:dyDescent="0.2"/>
    <row r="142" spans="1:6" hidden="1" x14ac:dyDescent="0.2"/>
    <row r="143" spans="1:6" hidden="1"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sheetData>
  <sheetProtection sheet="1" formatCells="0" formatRows="0" insertColumns="0" insertRows="0" deleteRows="0"/>
  <mergeCells count="15">
    <mergeCell ref="B7:E7"/>
    <mergeCell ref="B5:E5"/>
    <mergeCell ref="D110:E110"/>
    <mergeCell ref="A1:E1"/>
    <mergeCell ref="A24:E24"/>
    <mergeCell ref="A98:E98"/>
    <mergeCell ref="B2:E2"/>
    <mergeCell ref="B3:E3"/>
    <mergeCell ref="B4:E4"/>
    <mergeCell ref="A8:E8"/>
    <mergeCell ref="A9:E9"/>
    <mergeCell ref="B6:E6"/>
    <mergeCell ref="D22:E22"/>
    <mergeCell ref="D96:E9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94:A95 A12 A21 A100 A109 A26:A39">
      <formula1>$B$4</formula1>
      <formula2>$B$5</formula2>
    </dataValidation>
    <dataValidation allowBlank="1" showInputMessage="1" showErrorMessage="1" prompt="Insert additional rows as needed:_x000a_- 'right click' on a row number (left of screen)_x000a_- select 'Insert' (this will insert a row above it)" sqref="A99 A25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01:A108 A40:A93">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B100:B109 B12:B21 B26:B95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F12" sqref="F1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4" t="s">
        <v>109</v>
      </c>
      <c r="B1" s="174"/>
      <c r="C1" s="174"/>
      <c r="D1" s="174"/>
      <c r="E1" s="174"/>
      <c r="F1" s="38"/>
    </row>
    <row r="2" spans="1:6" ht="21" customHeight="1" x14ac:dyDescent="0.2">
      <c r="A2" s="4" t="s">
        <v>52</v>
      </c>
      <c r="B2" s="177" t="str">
        <f>'Summary and sign-off'!B2:F2</f>
        <v>Health and Disability Commissioner</v>
      </c>
      <c r="C2" s="177"/>
      <c r="D2" s="177"/>
      <c r="E2" s="177"/>
      <c r="F2" s="38"/>
    </row>
    <row r="3" spans="1:6" ht="21" customHeight="1" x14ac:dyDescent="0.2">
      <c r="A3" s="4" t="s">
        <v>110</v>
      </c>
      <c r="B3" s="177" t="str">
        <f>'Summary and sign-off'!B3:F3</f>
        <v>Morag McDowell</v>
      </c>
      <c r="C3" s="177"/>
      <c r="D3" s="177"/>
      <c r="E3" s="177"/>
      <c r="F3" s="38"/>
    </row>
    <row r="4" spans="1:6" ht="21" customHeight="1" x14ac:dyDescent="0.2">
      <c r="A4" s="4" t="s">
        <v>111</v>
      </c>
      <c r="B4" s="177">
        <f>'Summary and sign-off'!B4:F4</f>
        <v>44378</v>
      </c>
      <c r="C4" s="177"/>
      <c r="D4" s="177"/>
      <c r="E4" s="177"/>
      <c r="F4" s="38"/>
    </row>
    <row r="5" spans="1:6" ht="21" customHeight="1" x14ac:dyDescent="0.2">
      <c r="A5" s="4" t="s">
        <v>112</v>
      </c>
      <c r="B5" s="177">
        <f>'Summary and sign-off'!B5:F5</f>
        <v>44742</v>
      </c>
      <c r="C5" s="177"/>
      <c r="D5" s="177"/>
      <c r="E5" s="177"/>
      <c r="F5" s="38"/>
    </row>
    <row r="6" spans="1:6" ht="21" customHeight="1" x14ac:dyDescent="0.2">
      <c r="A6" s="4" t="s">
        <v>113</v>
      </c>
      <c r="B6" s="172" t="s">
        <v>81</v>
      </c>
      <c r="C6" s="172"/>
      <c r="D6" s="172"/>
      <c r="E6" s="172"/>
      <c r="F6" s="38"/>
    </row>
    <row r="7" spans="1:6" ht="21" customHeight="1" x14ac:dyDescent="0.2">
      <c r="A7" s="4" t="s">
        <v>56</v>
      </c>
      <c r="B7" s="172" t="s">
        <v>83</v>
      </c>
      <c r="C7" s="172"/>
      <c r="D7" s="172"/>
      <c r="E7" s="172"/>
      <c r="F7" s="38"/>
    </row>
    <row r="8" spans="1:6" ht="35.25" customHeight="1" x14ac:dyDescent="0.25">
      <c r="A8" s="187" t="s">
        <v>137</v>
      </c>
      <c r="B8" s="187"/>
      <c r="C8" s="188"/>
      <c r="D8" s="188"/>
      <c r="E8" s="188"/>
      <c r="F8" s="42"/>
    </row>
    <row r="9" spans="1:6" ht="35.25" customHeight="1" x14ac:dyDescent="0.25">
      <c r="A9" s="185" t="s">
        <v>138</v>
      </c>
      <c r="B9" s="186"/>
      <c r="C9" s="186"/>
      <c r="D9" s="186"/>
      <c r="E9" s="186"/>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t="s">
        <v>172</v>
      </c>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8" t="str">
        <f>IF('Summary and sign-off'!F58='Summary and sign-off'!F54,'Summary and sign-off'!A51,'Summary and sign-off'!A50)</f>
        <v>Check - each entry provides sufficient information</v>
      </c>
      <c r="E25" s="178"/>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2"/>
  <sheetViews>
    <sheetView zoomScaleNormal="100" workbookViewId="0">
      <selection activeCell="B16" sqref="B1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4" t="s">
        <v>109</v>
      </c>
      <c r="B1" s="174"/>
      <c r="C1" s="174"/>
      <c r="D1" s="174"/>
      <c r="E1" s="174"/>
      <c r="F1" s="24"/>
    </row>
    <row r="2" spans="1:6" ht="21" customHeight="1" x14ac:dyDescent="0.2">
      <c r="A2" s="4" t="s">
        <v>52</v>
      </c>
      <c r="B2" s="177" t="str">
        <f>'Summary and sign-off'!B2:F2</f>
        <v>Health and Disability Commissioner</v>
      </c>
      <c r="C2" s="177"/>
      <c r="D2" s="177"/>
      <c r="E2" s="177"/>
      <c r="F2" s="24"/>
    </row>
    <row r="3" spans="1:6" ht="21" customHeight="1" x14ac:dyDescent="0.2">
      <c r="A3" s="4" t="s">
        <v>110</v>
      </c>
      <c r="B3" s="177" t="str">
        <f>'Summary and sign-off'!B3:F3</f>
        <v>Morag McDowell</v>
      </c>
      <c r="C3" s="177"/>
      <c r="D3" s="177"/>
      <c r="E3" s="177"/>
      <c r="F3" s="24"/>
    </row>
    <row r="4" spans="1:6" ht="21" customHeight="1" x14ac:dyDescent="0.2">
      <c r="A4" s="4" t="s">
        <v>111</v>
      </c>
      <c r="B4" s="177">
        <f>'Summary and sign-off'!B4:F4</f>
        <v>44378</v>
      </c>
      <c r="C4" s="177"/>
      <c r="D4" s="177"/>
      <c r="E4" s="177"/>
      <c r="F4" s="24"/>
    </row>
    <row r="5" spans="1:6" ht="21" customHeight="1" x14ac:dyDescent="0.2">
      <c r="A5" s="4" t="s">
        <v>112</v>
      </c>
      <c r="B5" s="177">
        <f>'Summary and sign-off'!B5:F5</f>
        <v>44742</v>
      </c>
      <c r="C5" s="177"/>
      <c r="D5" s="177"/>
      <c r="E5" s="177"/>
      <c r="F5" s="24"/>
    </row>
    <row r="6" spans="1:6" ht="21" customHeight="1" x14ac:dyDescent="0.2">
      <c r="A6" s="4" t="s">
        <v>113</v>
      </c>
      <c r="B6" s="172" t="s">
        <v>81</v>
      </c>
      <c r="C6" s="172"/>
      <c r="D6" s="172"/>
      <c r="E6" s="172"/>
      <c r="F6" s="34"/>
    </row>
    <row r="7" spans="1:6" ht="21" customHeight="1" x14ac:dyDescent="0.2">
      <c r="A7" s="4" t="s">
        <v>56</v>
      </c>
      <c r="B7" s="172" t="s">
        <v>83</v>
      </c>
      <c r="C7" s="172"/>
      <c r="D7" s="172"/>
      <c r="E7" s="172"/>
      <c r="F7" s="34"/>
    </row>
    <row r="8" spans="1:6" ht="35.25" customHeight="1" x14ac:dyDescent="0.2">
      <c r="A8" s="181" t="s">
        <v>147</v>
      </c>
      <c r="B8" s="181"/>
      <c r="C8" s="188"/>
      <c r="D8" s="188"/>
      <c r="E8" s="188"/>
      <c r="F8" s="24"/>
    </row>
    <row r="9" spans="1:6" ht="35.25" customHeight="1" x14ac:dyDescent="0.2">
      <c r="A9" s="189" t="s">
        <v>148</v>
      </c>
      <c r="B9" s="190"/>
      <c r="C9" s="190"/>
      <c r="D9" s="190"/>
      <c r="E9" s="190"/>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69">
        <v>44378</v>
      </c>
      <c r="B12" s="158">
        <v>107.50999999999999</v>
      </c>
      <c r="C12" s="162" t="s">
        <v>179</v>
      </c>
      <c r="D12" s="162"/>
      <c r="E12" s="163"/>
      <c r="F12" s="3"/>
    </row>
    <row r="13" spans="1:6" s="87" customFormat="1" x14ac:dyDescent="0.2">
      <c r="A13" s="169">
        <v>44409</v>
      </c>
      <c r="B13" s="158">
        <v>106.65</v>
      </c>
      <c r="C13" s="162" t="s">
        <v>180</v>
      </c>
      <c r="D13" s="162"/>
      <c r="E13" s="163"/>
      <c r="F13" s="3"/>
    </row>
    <row r="14" spans="1:6" s="87" customFormat="1" x14ac:dyDescent="0.2">
      <c r="A14" s="169">
        <v>44440</v>
      </c>
      <c r="B14" s="158">
        <v>108.37</v>
      </c>
      <c r="C14" s="162" t="s">
        <v>181</v>
      </c>
      <c r="D14" s="162"/>
      <c r="E14" s="163"/>
      <c r="F14" s="3"/>
    </row>
    <row r="15" spans="1:6" s="87" customFormat="1" x14ac:dyDescent="0.2">
      <c r="A15" s="169">
        <v>44470</v>
      </c>
      <c r="B15" s="158">
        <v>108.53999999999999</v>
      </c>
      <c r="C15" s="162" t="s">
        <v>182</v>
      </c>
      <c r="D15" s="162"/>
      <c r="E15" s="163"/>
      <c r="F15" s="3"/>
    </row>
    <row r="16" spans="1:6" s="87" customFormat="1" x14ac:dyDescent="0.2">
      <c r="A16" s="169">
        <v>44501</v>
      </c>
      <c r="B16" s="158">
        <v>106.65</v>
      </c>
      <c r="C16" s="162" t="s">
        <v>183</v>
      </c>
      <c r="D16" s="162"/>
      <c r="E16" s="163"/>
      <c r="F16" s="3"/>
    </row>
    <row r="17" spans="1:6" s="87" customFormat="1" x14ac:dyDescent="0.2">
      <c r="A17" s="169">
        <v>44531</v>
      </c>
      <c r="B17" s="158">
        <v>106.65</v>
      </c>
      <c r="C17" s="162" t="s">
        <v>184</v>
      </c>
      <c r="D17" s="162"/>
      <c r="E17" s="163"/>
      <c r="F17" s="3"/>
    </row>
    <row r="18" spans="1:6" s="87" customFormat="1" x14ac:dyDescent="0.2">
      <c r="A18" s="169">
        <v>44562</v>
      </c>
      <c r="B18" s="158">
        <v>107.94</v>
      </c>
      <c r="C18" s="162" t="s">
        <v>185</v>
      </c>
      <c r="D18" s="162"/>
      <c r="E18" s="163"/>
      <c r="F18" s="3"/>
    </row>
    <row r="19" spans="1:6" s="87" customFormat="1" x14ac:dyDescent="0.2">
      <c r="A19" s="169">
        <v>44593</v>
      </c>
      <c r="B19" s="158">
        <v>106.99000000000001</v>
      </c>
      <c r="C19" s="162" t="s">
        <v>186</v>
      </c>
      <c r="D19" s="162"/>
      <c r="E19" s="163"/>
      <c r="F19" s="3"/>
    </row>
    <row r="20" spans="1:6" s="87" customFormat="1" x14ac:dyDescent="0.2">
      <c r="A20" s="169">
        <v>44621</v>
      </c>
      <c r="B20" s="158">
        <v>109.66</v>
      </c>
      <c r="C20" s="162" t="s">
        <v>187</v>
      </c>
      <c r="D20" s="162"/>
      <c r="E20" s="163"/>
      <c r="F20" s="3"/>
    </row>
    <row r="21" spans="1:6" s="87" customFormat="1" x14ac:dyDescent="0.2">
      <c r="A21" s="169">
        <v>44652</v>
      </c>
      <c r="B21" s="158">
        <v>110.52000000000001</v>
      </c>
      <c r="C21" s="162" t="s">
        <v>188</v>
      </c>
      <c r="D21" s="162"/>
      <c r="E21" s="163"/>
      <c r="F21" s="3"/>
    </row>
    <row r="22" spans="1:6" s="87" customFormat="1" x14ac:dyDescent="0.2">
      <c r="A22" s="169">
        <v>44682</v>
      </c>
      <c r="B22" s="158">
        <v>107.50999999999999</v>
      </c>
      <c r="C22" s="162" t="s">
        <v>189</v>
      </c>
      <c r="D22" s="162"/>
      <c r="E22" s="163"/>
      <c r="F22" s="3"/>
    </row>
    <row r="23" spans="1:6" s="87" customFormat="1" x14ac:dyDescent="0.2">
      <c r="A23" s="169">
        <v>44713</v>
      </c>
      <c r="B23" s="158">
        <v>78.699999999999989</v>
      </c>
      <c r="C23" s="162" t="s">
        <v>190</v>
      </c>
      <c r="D23" s="162"/>
      <c r="E23" s="163"/>
      <c r="F23" s="3"/>
    </row>
    <row r="24" spans="1:6" s="87" customFormat="1" x14ac:dyDescent="0.2">
      <c r="A24" s="161"/>
      <c r="B24" s="158"/>
      <c r="C24" s="162"/>
      <c r="D24" s="162"/>
      <c r="E24" s="163"/>
      <c r="F24" s="3"/>
    </row>
    <row r="25" spans="1:6" s="87" customFormat="1" x14ac:dyDescent="0.2">
      <c r="A25" s="161"/>
      <c r="B25" s="158"/>
      <c r="C25" s="162"/>
      <c r="D25" s="162"/>
      <c r="E25" s="163"/>
      <c r="F25" s="3"/>
    </row>
    <row r="26" spans="1:6" s="87" customFormat="1" hidden="1" x14ac:dyDescent="0.2">
      <c r="A26" s="137"/>
      <c r="B26" s="134"/>
      <c r="C26" s="138"/>
      <c r="D26" s="138"/>
      <c r="E26" s="139"/>
      <c r="F26" s="3"/>
    </row>
    <row r="27" spans="1:6" ht="34.5" customHeight="1" x14ac:dyDescent="0.2">
      <c r="A27" s="88" t="s">
        <v>151</v>
      </c>
      <c r="B27" s="97">
        <f>SUM(B11:B26)</f>
        <v>1265.69</v>
      </c>
      <c r="C27" s="106" t="str">
        <f>IF(SUBTOTAL(3,B11:B26)=SUBTOTAL(103,B11:B26),'Summary and sign-off'!$A$48,'Summary and sign-off'!$A$49)</f>
        <v>Check - there are no hidden rows with data</v>
      </c>
      <c r="D27" s="178" t="str">
        <f>IF('Summary and sign-off'!F59='Summary and sign-off'!F54,'Summary and sign-off'!A51,'Summary and sign-off'!A50)</f>
        <v>Not all lines have an entry for "Cost in NZ$" and "Type of expense"</v>
      </c>
      <c r="E27" s="178"/>
      <c r="F27" s="37"/>
    </row>
    <row r="28" spans="1:6" ht="14.1" customHeight="1" x14ac:dyDescent="0.2">
      <c r="A28" s="38"/>
      <c r="B28" s="27"/>
      <c r="C28" s="20"/>
      <c r="D28" s="20"/>
      <c r="E28" s="20"/>
      <c r="F28" s="24"/>
    </row>
    <row r="29" spans="1:6" x14ac:dyDescent="0.2">
      <c r="A29" s="21" t="s">
        <v>152</v>
      </c>
      <c r="B29" s="20"/>
      <c r="C29" s="20"/>
      <c r="D29" s="20"/>
      <c r="E29" s="20"/>
      <c r="F29" s="24"/>
    </row>
    <row r="30" spans="1:6" ht="12.6" customHeight="1" x14ac:dyDescent="0.2">
      <c r="A30" s="23" t="s">
        <v>131</v>
      </c>
      <c r="B30" s="20"/>
      <c r="C30" s="20"/>
      <c r="D30" s="20"/>
      <c r="E30" s="20"/>
      <c r="F30" s="24"/>
    </row>
    <row r="31" spans="1:6" x14ac:dyDescent="0.2">
      <c r="A31" s="23" t="s">
        <v>79</v>
      </c>
      <c r="B31" s="25"/>
      <c r="C31" s="26"/>
      <c r="D31" s="26"/>
      <c r="E31" s="26"/>
      <c r="F31" s="27"/>
    </row>
    <row r="32" spans="1:6" x14ac:dyDescent="0.2">
      <c r="A32" s="31" t="s">
        <v>145</v>
      </c>
      <c r="B32" s="32"/>
      <c r="C32" s="27"/>
      <c r="D32" s="27"/>
      <c r="E32" s="27"/>
      <c r="F32" s="27"/>
    </row>
    <row r="33" spans="1:6" ht="12.75" customHeight="1" x14ac:dyDescent="0.2">
      <c r="A33" s="31" t="s">
        <v>146</v>
      </c>
      <c r="B33" s="39"/>
      <c r="C33" s="33"/>
      <c r="D33" s="33"/>
      <c r="E33" s="33"/>
      <c r="F33" s="33"/>
    </row>
    <row r="34" spans="1:6" x14ac:dyDescent="0.2">
      <c r="A34" s="38"/>
      <c r="B34" s="40"/>
      <c r="C34" s="20"/>
      <c r="D34" s="20"/>
      <c r="E34" s="20"/>
      <c r="F34" s="38"/>
    </row>
    <row r="35" spans="1:6" hidden="1" x14ac:dyDescent="0.2">
      <c r="A35" s="20"/>
      <c r="B35" s="20"/>
      <c r="C35" s="20"/>
      <c r="D35" s="20"/>
      <c r="E35" s="38"/>
    </row>
    <row r="36" spans="1:6" ht="12.75" hidden="1" customHeight="1" x14ac:dyDescent="0.2"/>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c r="A40" s="41"/>
      <c r="B40" s="41"/>
      <c r="C40" s="41"/>
      <c r="D40" s="41"/>
      <c r="E40" s="41"/>
      <c r="F40" s="24"/>
    </row>
    <row r="41" spans="1:6" hidden="1" x14ac:dyDescent="0.2">
      <c r="A41" s="41"/>
      <c r="B41" s="41"/>
      <c r="C41" s="41"/>
      <c r="D41" s="41"/>
      <c r="E41" s="41"/>
      <c r="F41" s="24"/>
    </row>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26">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5 A16 A17 A18 A19 A20 A21 A22 A23 A24 A25">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topLeftCell="A4"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4" t="s">
        <v>153</v>
      </c>
      <c r="B1" s="174"/>
      <c r="C1" s="174"/>
      <c r="D1" s="174"/>
      <c r="E1" s="174"/>
      <c r="F1" s="174"/>
    </row>
    <row r="2" spans="1:6" ht="21" customHeight="1" x14ac:dyDescent="0.2">
      <c r="A2" s="4" t="s">
        <v>52</v>
      </c>
      <c r="B2" s="177" t="str">
        <f>'Summary and sign-off'!B2:F2</f>
        <v>Health and Disability Commissioner</v>
      </c>
      <c r="C2" s="177"/>
      <c r="D2" s="177"/>
      <c r="E2" s="177"/>
      <c r="F2" s="177"/>
    </row>
    <row r="3" spans="1:6" ht="21" customHeight="1" x14ac:dyDescent="0.2">
      <c r="A3" s="4" t="s">
        <v>110</v>
      </c>
      <c r="B3" s="177" t="str">
        <f>'Summary and sign-off'!B3:F3</f>
        <v>Morag McDowell</v>
      </c>
      <c r="C3" s="177"/>
      <c r="D3" s="177"/>
      <c r="E3" s="177"/>
      <c r="F3" s="177"/>
    </row>
    <row r="4" spans="1:6" ht="21" customHeight="1" x14ac:dyDescent="0.2">
      <c r="A4" s="4" t="s">
        <v>111</v>
      </c>
      <c r="B4" s="177">
        <f>'Summary and sign-off'!B4:F4</f>
        <v>44378</v>
      </c>
      <c r="C4" s="177"/>
      <c r="D4" s="177"/>
      <c r="E4" s="177"/>
      <c r="F4" s="177"/>
    </row>
    <row r="5" spans="1:6" ht="21" customHeight="1" x14ac:dyDescent="0.2">
      <c r="A5" s="4" t="s">
        <v>112</v>
      </c>
      <c r="B5" s="177">
        <f>'Summary and sign-off'!B5:F5</f>
        <v>44742</v>
      </c>
      <c r="C5" s="177"/>
      <c r="D5" s="177"/>
      <c r="E5" s="177"/>
      <c r="F5" s="177"/>
    </row>
    <row r="6" spans="1:6" ht="21" customHeight="1" x14ac:dyDescent="0.2">
      <c r="A6" s="4" t="s">
        <v>154</v>
      </c>
      <c r="B6" s="172" t="s">
        <v>81</v>
      </c>
      <c r="C6" s="172"/>
      <c r="D6" s="172"/>
      <c r="E6" s="172"/>
      <c r="F6" s="172"/>
    </row>
    <row r="7" spans="1:6" ht="21" customHeight="1" x14ac:dyDescent="0.2">
      <c r="A7" s="4" t="s">
        <v>56</v>
      </c>
      <c r="B7" s="172" t="s">
        <v>83</v>
      </c>
      <c r="C7" s="172"/>
      <c r="D7" s="172"/>
      <c r="E7" s="172"/>
      <c r="F7" s="172"/>
    </row>
    <row r="8" spans="1:6" ht="36" customHeight="1" x14ac:dyDescent="0.2">
      <c r="A8" s="181" t="s">
        <v>155</v>
      </c>
      <c r="B8" s="181"/>
      <c r="C8" s="181"/>
      <c r="D8" s="181"/>
      <c r="E8" s="181"/>
      <c r="F8" s="181"/>
    </row>
    <row r="9" spans="1:6" ht="36" customHeight="1" x14ac:dyDescent="0.2">
      <c r="A9" s="189" t="s">
        <v>156</v>
      </c>
      <c r="B9" s="190"/>
      <c r="C9" s="190"/>
      <c r="D9" s="190"/>
      <c r="E9" s="190"/>
      <c r="F9" s="190"/>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t="s">
        <v>191</v>
      </c>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hidden="1" x14ac:dyDescent="0.2">
      <c r="A18" s="133"/>
      <c r="B18" s="138"/>
      <c r="C18" s="140"/>
      <c r="D18" s="138"/>
      <c r="E18" s="141"/>
      <c r="F18" s="139"/>
    </row>
    <row r="19" spans="1:7" ht="34.5" customHeight="1" x14ac:dyDescent="0.2">
      <c r="A19" s="152" t="s">
        <v>162</v>
      </c>
      <c r="B19" s="153" t="s">
        <v>163</v>
      </c>
      <c r="C19" s="154">
        <f>C20+C21</f>
        <v>0</v>
      </c>
      <c r="D19" s="155" t="str">
        <f>IF(SUBTOTAL(3,C11:C18)=SUBTOTAL(103,C11:C18),'Summary and sign-off'!$A$48,'Summary and sign-off'!$A$49)</f>
        <v>Check - there are no hidden rows with data</v>
      </c>
      <c r="E19" s="178" t="str">
        <f>IF('Summary and sign-off'!F60='Summary and sign-off'!F54,'Summary and sign-off'!A52,'Summary and sign-off'!A50)</f>
        <v>Check - each entry provides sufficient information</v>
      </c>
      <c r="F19" s="178"/>
      <c r="G19" s="87"/>
    </row>
    <row r="20" spans="1:7" ht="25.5" customHeight="1" x14ac:dyDescent="0.25">
      <c r="A20" s="89"/>
      <c r="B20" s="90" t="s">
        <v>96</v>
      </c>
      <c r="C20" s="91">
        <f>COUNTIF(C11:C18,'Summary and sign-off'!A45)</f>
        <v>0</v>
      </c>
      <c r="D20" s="17"/>
      <c r="E20" s="18"/>
      <c r="F20" s="19"/>
    </row>
    <row r="21" spans="1:7" ht="25.5" customHeight="1" x14ac:dyDescent="0.25">
      <c r="A21" s="89"/>
      <c r="B21" s="90" t="s">
        <v>97</v>
      </c>
      <c r="C21" s="91">
        <f>COUNTIF(C11:C18,'Summary and sign-off'!A46)</f>
        <v>0</v>
      </c>
      <c r="D21" s="17"/>
      <c r="E21" s="18"/>
      <c r="F21" s="19"/>
    </row>
    <row r="22" spans="1:7" x14ac:dyDescent="0.2">
      <c r="A22" s="20"/>
      <c r="B22" s="21"/>
      <c r="C22" s="20"/>
      <c r="D22" s="22"/>
      <c r="E22" s="22"/>
      <c r="F22" s="20"/>
    </row>
    <row r="23" spans="1:7" x14ac:dyDescent="0.2">
      <c r="A23" s="21" t="s">
        <v>152</v>
      </c>
      <c r="B23" s="21"/>
      <c r="C23" s="21"/>
      <c r="D23" s="21"/>
      <c r="E23" s="21"/>
      <c r="F23" s="21"/>
    </row>
    <row r="24" spans="1:7" ht="12.6" customHeight="1" x14ac:dyDescent="0.2">
      <c r="A24" s="23" t="s">
        <v>131</v>
      </c>
      <c r="B24" s="20"/>
      <c r="C24" s="20"/>
      <c r="D24" s="20"/>
      <c r="E24" s="20"/>
      <c r="F24" s="24"/>
    </row>
    <row r="25" spans="1:7" x14ac:dyDescent="0.2">
      <c r="A25" s="23" t="s">
        <v>79</v>
      </c>
      <c r="B25" s="25"/>
      <c r="C25" s="26"/>
      <c r="D25" s="26"/>
      <c r="E25" s="26"/>
      <c r="F25" s="27"/>
    </row>
    <row r="26" spans="1:7" x14ac:dyDescent="0.2">
      <c r="A26" s="23" t="s">
        <v>164</v>
      </c>
      <c r="B26" s="28"/>
      <c r="C26" s="28"/>
      <c r="D26" s="28"/>
      <c r="E26" s="28"/>
      <c r="F26" s="28"/>
    </row>
    <row r="27" spans="1:7" ht="12.75" customHeight="1" x14ac:dyDescent="0.2">
      <c r="A27" s="23" t="s">
        <v>165</v>
      </c>
      <c r="B27" s="20"/>
      <c r="C27" s="20"/>
      <c r="D27" s="20"/>
      <c r="E27" s="20"/>
      <c r="F27" s="20"/>
    </row>
    <row r="28" spans="1:7" ht="12.95" customHeight="1" x14ac:dyDescent="0.2">
      <c r="A28" s="29" t="s">
        <v>166</v>
      </c>
      <c r="B28" s="30"/>
      <c r="C28" s="30"/>
      <c r="D28" s="30"/>
      <c r="E28" s="30"/>
      <c r="F28" s="30"/>
    </row>
    <row r="29" spans="1:7" x14ac:dyDescent="0.2">
      <c r="A29" s="31" t="s">
        <v>167</v>
      </c>
      <c r="B29" s="32"/>
      <c r="C29" s="27"/>
      <c r="D29" s="27"/>
      <c r="E29" s="27"/>
      <c r="F29" s="27"/>
    </row>
    <row r="30" spans="1:7" ht="12.75" customHeight="1" x14ac:dyDescent="0.2">
      <c r="A30" s="31" t="s">
        <v>146</v>
      </c>
      <c r="B30" s="23"/>
      <c r="C30" s="33"/>
      <c r="D30" s="33"/>
      <c r="E30" s="33"/>
      <c r="F30" s="33"/>
    </row>
    <row r="31" spans="1:7" ht="12.75" customHeight="1" x14ac:dyDescent="0.2">
      <c r="A31" s="23"/>
      <c r="B31" s="23"/>
      <c r="C31" s="33"/>
      <c r="D31" s="33"/>
      <c r="E31" s="33"/>
      <c r="F31" s="33"/>
    </row>
    <row r="32" spans="1:7" ht="12.75" hidden="1" customHeight="1" x14ac:dyDescent="0.2">
      <c r="A32" s="23"/>
      <c r="B32" s="23"/>
      <c r="C32" s="33"/>
      <c r="D32" s="33"/>
      <c r="E32" s="33"/>
      <c r="F32" s="33"/>
    </row>
    <row r="33" spans="1:6" hidden="1" x14ac:dyDescent="0.2"/>
    <row r="34" spans="1:6" hidden="1" x14ac:dyDescent="0.2"/>
    <row r="35" spans="1:6" hidden="1" x14ac:dyDescent="0.2">
      <c r="A35" s="21"/>
      <c r="B35" s="21"/>
      <c r="C35" s="21"/>
      <c r="D35" s="21"/>
      <c r="E35" s="21"/>
      <c r="F35" s="21"/>
    </row>
    <row r="36" spans="1:6" hidden="1" x14ac:dyDescent="0.2">
      <c r="A36" s="21"/>
      <c r="B36" s="21"/>
      <c r="C36" s="21"/>
      <c r="D36" s="21"/>
      <c r="E36" s="21"/>
      <c r="F36" s="21"/>
    </row>
    <row r="37" spans="1:6" hidden="1" x14ac:dyDescent="0.2">
      <c r="A37" s="21"/>
      <c r="B37" s="21"/>
      <c r="C37" s="21"/>
      <c r="D37" s="21"/>
      <c r="E37" s="21"/>
      <c r="F37" s="21"/>
    </row>
    <row r="38" spans="1:6" hidden="1" x14ac:dyDescent="0.2">
      <c r="A38" s="21"/>
      <c r="B38" s="21"/>
      <c r="C38" s="21"/>
      <c r="D38" s="21"/>
      <c r="E38" s="21"/>
      <c r="F38" s="21"/>
    </row>
    <row r="39" spans="1:6" hidden="1" x14ac:dyDescent="0.2">
      <c r="A39" s="21"/>
      <c r="B39" s="21"/>
      <c r="C39" s="21"/>
      <c r="D39" s="21"/>
      <c r="E39" s="21"/>
      <c r="F39" s="21"/>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x14ac:dyDescent="0.2"/>
    <row r="61" x14ac:dyDescent="0.2"/>
    <row r="62" x14ac:dyDescent="0.2"/>
    <row r="63" x14ac:dyDescent="0.2"/>
    <row r="64" x14ac:dyDescent="0.2"/>
    <row r="65" x14ac:dyDescent="0.2"/>
  </sheetData>
  <sheetProtection sheet="1" formatCells="0" insertRows="0" deleteRows="0"/>
  <dataConsolidate/>
  <mergeCells count="10">
    <mergeCell ref="E19:F1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sign-off'!$A$45:$A$46</xm:f>
          </x14:formula1>
          <xm:sqref>C11:C18</xm:sqref>
        </x14:dataValidation>
        <x14:dataValidation type="list" errorStyle="information" operator="greaterThan" allowBlank="1" showInputMessage="1" prompt="Provide specific $ value if possible">
          <x14:formula1>
            <xm:f>'Summary and sign-off'!$A$39:$A$44</xm:f>
          </x14:formula1>
          <xm:sqref>E11:E18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lpstr>Travel!Print_Titles</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Samantha Hill</cp:lastModifiedBy>
  <cp:revision/>
  <cp:lastPrinted>2022-07-25T00:02:46Z</cp:lastPrinted>
  <dcterms:created xsi:type="dcterms:W3CDTF">2010-10-17T20:59:02Z</dcterms:created>
  <dcterms:modified xsi:type="dcterms:W3CDTF">2022-07-27T03:18:02Z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