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https://hdcorgnz.sharepoint.com/sites/Finance/Reporting/CE report/2024-25/"/>
    </mc:Choice>
  </mc:AlternateContent>
  <xr:revisionPtr revIDLastSave="0" documentId="8_{4E93709B-BA06-4090-B289-97359E3B915F}" xr6:coauthVersionLast="47" xr6:coauthVersionMax="47" xr10:uidLastSave="{00000000-0000-0000-0000-000000000000}"/>
  <bookViews>
    <workbookView xWindow="-120" yWindow="-120" windowWidth="29040" windowHeight="1572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expenses'!$A$1:$E$45</definedName>
    <definedName name="_xlnm.Print_Area" localSheetId="5">'Gifts and benefits'!$A$1:$F$36</definedName>
    <definedName name="_xlnm.Print_Area" localSheetId="0">'Guidance for agencies'!$A$1:$A$49</definedName>
    <definedName name="_xlnm.Print_Area" localSheetId="3">Hospitality!$A$1:$E$32</definedName>
    <definedName name="_xlnm.Print_Area" localSheetId="1">'Summary and sign-off'!$A$1:$F$23</definedName>
    <definedName name="_xlnm.Print_Area" localSheetId="2">Travel!$A$1:$E$119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1" l="1"/>
  <c r="B66" i="1"/>
  <c r="B69" i="1"/>
  <c r="C94" i="1"/>
  <c r="D25" i="4"/>
  <c r="C39" i="3"/>
  <c r="C25" i="2"/>
  <c r="C108" i="1"/>
  <c r="C15"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39" i="3" s="1"/>
  <c r="F57" i="13"/>
  <c r="D108" i="1" s="1"/>
  <c r="F56" i="13"/>
  <c r="D94" i="1" s="1"/>
  <c r="F55" i="13"/>
  <c r="D15" i="1" s="1"/>
  <c r="C13" i="13"/>
  <c r="C12" i="13"/>
  <c r="C11" i="13"/>
  <c r="C16" i="13" l="1"/>
  <c r="C17" i="13"/>
  <c r="B5" i="4" l="1"/>
  <c r="B4" i="4"/>
  <c r="B5" i="3"/>
  <c r="B4" i="3"/>
  <c r="B5" i="2"/>
  <c r="B4" i="2"/>
  <c r="B5" i="1"/>
  <c r="B4" i="1"/>
  <c r="C15" i="13" l="1"/>
  <c r="F12" i="13" l="1"/>
  <c r="C25" i="4"/>
  <c r="F11" i="13" s="1"/>
  <c r="F13" i="13" l="1"/>
  <c r="B108" i="1"/>
  <c r="B17" i="13" s="1"/>
  <c r="B94" i="1"/>
  <c r="B16" i="13" s="1"/>
  <c r="B15" i="1"/>
  <c r="B15" i="13" s="1"/>
  <c r="B39" i="3" l="1"/>
  <c r="B13" i="13" s="1"/>
  <c r="B25" i="2"/>
  <c r="B12" i="13" s="1"/>
  <c r="B11" i="13" l="1"/>
  <c r="B1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8"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97"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<sst xmlns="http://schemas.openxmlformats.org/spreadsheetml/2006/main" count="485" uniqueCount="230">
  <si>
    <t>Secretary and Chief Executive Expense Disclosures: A Guide for Agency Staff</t>
  </si>
  <si>
    <t>Please refer to the link below for guidance in helping you to complete the workbook</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</si>
  <si>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</si>
  <si>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</si>
  <si>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</si>
  <si>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</si>
  <si>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</si>
  <si>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</si>
  <si>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</si>
  <si>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</si>
  <si>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</si>
  <si>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</si>
  <si>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</si>
  <si>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</si>
  <si>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</si>
  <si>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</si>
  <si>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</si>
  <si>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</si>
  <si>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</si>
  <si>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</si>
  <si>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</si>
  <si>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</si>
  <si>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</si>
  <si>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</si>
  <si>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</si>
  <si>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</si>
  <si>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</si>
  <si>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</si>
  <si>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</si>
  <si>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</si>
  <si>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</si>
  <si>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</si>
  <si>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</si>
  <si>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</si>
  <si>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</si>
  <si>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</si>
  <si>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</si>
  <si>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</si>
  <si>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</si>
  <si>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</si>
  <si>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</si>
  <si>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</si>
  <si>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</si>
  <si>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</si>
  <si>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</si>
  <si>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</si>
  <si>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</si>
  <si>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</si>
  <si>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</si>
  <si>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</si>
  <si>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</si>
  <si>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</si>
  <si>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</si>
  <si>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</si>
  <si>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</si>
  <si>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</si>
  <si>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</si>
  <si>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</si>
  <si>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</si>
  <si>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</si>
  <si>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</si>
  <si>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</si>
  <si>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</si>
  <si>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</si>
  <si>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</si>
  <si>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</si>
  <si>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</si>
  <si>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</si>
  <si>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</si>
  <si>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</si>
  <si>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</si>
  <si>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</si>
  <si>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</si>
  <si>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</si>
  <si>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</si>
  <si>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</si>
  <si>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</si>
  <si>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</si>
  <si>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</si>
  <si>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</si>
  <si>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</si>
  <si>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</si>
  <si>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</si>
  <si>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</si>
  <si>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</si>
  <si>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</si>
  <si>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</si>
  <si>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</si>
  <si>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</si>
  <si>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</si>
  <si>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</si>
  <si>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</si>
  <si>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</si>
  <si>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</si>
  <si>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</si>
  <si>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</si>
  <si>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</si>
  <si>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</si>
  <si>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</si>
  <si>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</si>
  <si>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</si>
  <si>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</si>
  <si>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</si>
  <si>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</si>
  <si>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</si>
  <si>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</si>
  <si>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</si>
  <si>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</si>
  <si>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</si>
  <si>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</si>
  <si>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</si>
  <si>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</si>
  <si>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</si>
  <si>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</si>
  <si>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</si>
  <si>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</si>
  <si>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</si>
  <si>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</si>
  <si>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</si>
  <si>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</si>
  <si>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</si>
  <si>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</si>
  <si>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</si>
  <si>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</si>
  <si>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</si>
  <si>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</si>
  <si>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</si>
  <si>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</si>
  <si>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</si>
  <si>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</si>
  <si>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</si>
  <si>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</si>
  <si>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</si>
  <si>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</si>
  <si>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</si>
  <si>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</si>
  <si>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</si>
  <si>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</si>
  <si>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</si>
  <si>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</si>
  <si>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</si>
  <si>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</si>
  <si>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</si>
  <si>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</si>
  <si>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</si>
  <si>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</si>
  <si>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</si>
  <si>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</si>
  <si>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</si>
  <si>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</si>
  <si>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</si>
  <si>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</si>
  <si>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</si>
  <si>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</si>
  <si>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</si>
  <si>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</si>
  <si>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</si>
  <si>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</si>
  <si>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</si>
  <si>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</si>
  <si>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</si>
  <si>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</si>
  <si>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</si>
  <si>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</si>
  <si>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</si>
  <si>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</si>
  <si>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Please complete this Excel workbook for your Chief Executive's gifts, benefits and expenses.</t>
  </si>
  <si>
    <t>https://www.publicservice.govt.nz/assets/DirectoryFile/Chief-executive-gifts-benefits-and-expenses-disclosures-A-guide-for-agency-staff.pdf</t>
  </si>
  <si>
    <t>Health and Disability Commissioner</t>
  </si>
  <si>
    <t>Morag McDowell</t>
  </si>
  <si>
    <t>A journal</t>
  </si>
  <si>
    <t>Blunt Umbrella</t>
  </si>
  <si>
    <t>E card to indicate tree has been planted on behalf. ("Trees that Count").</t>
  </si>
  <si>
    <t>Native tree</t>
  </si>
  <si>
    <t>RHCNZ conference</t>
  </si>
  <si>
    <t>ASMS for speaking at conference</t>
  </si>
  <si>
    <t>Medico Legal Conference</t>
  </si>
  <si>
    <t>Donated to HDC for future functions</t>
  </si>
  <si>
    <t>Used by Morag</t>
  </si>
  <si>
    <t xml:space="preserve">Conference panel for NZ Hospice </t>
  </si>
  <si>
    <t>Airfare</t>
  </si>
  <si>
    <t>Meeting with Minister Reti and fortnightly Wellington Office visit</t>
  </si>
  <si>
    <t>Wellington</t>
  </si>
  <si>
    <t>Working in the Wellington Office</t>
  </si>
  <si>
    <t>Meeting with MOH Monitor and Working in the Wellington Office</t>
  </si>
  <si>
    <t>Meeting with Andrew Crisp (CEO oh IHC), Simon Medcalf (Ministry of Health) and Working in the Wellington Office</t>
  </si>
  <si>
    <t>Meal</t>
  </si>
  <si>
    <t>Uber</t>
  </si>
  <si>
    <t>Working in the Wellington Office (Monthly Charge)</t>
  </si>
  <si>
    <t>Taxi</t>
  </si>
  <si>
    <t>Airport Parking</t>
  </si>
  <si>
    <t>M McDowell Mobile Rental 2024 July Spark</t>
  </si>
  <si>
    <t>M McDowell Mobile Rental 2024 August Spark</t>
  </si>
  <si>
    <t>M McDowell Mobile Rental 2024 September Spark</t>
  </si>
  <si>
    <t>M McDowell Mobile Rental 2024 October Spark</t>
  </si>
  <si>
    <t>M McDowell Mobile Rental 2024 November Spark</t>
  </si>
  <si>
    <t>M McDowell Mobile Rental 2024 December Spark</t>
  </si>
  <si>
    <t>M McDowell Mobile Rental 2025 January Spark</t>
  </si>
  <si>
    <t>M McDowell Mobile Rental 2025 February Spark</t>
  </si>
  <si>
    <t>M McDowell Mobile Rental 2025 March Spark</t>
  </si>
  <si>
    <t>M McDowell Mobile Rental 2025 April Spark</t>
  </si>
  <si>
    <t>M McDowell Mobile Rental 2025 May Spark</t>
  </si>
  <si>
    <t>M McDowell Mobile Rental 2025 June Spark</t>
  </si>
  <si>
    <t>Phone and data costs</t>
  </si>
  <si>
    <t>Type of expense
(e.g. Accommodation, airfares, taxis, meals &amp; for how many people)</t>
  </si>
  <si>
    <t>Accommodation - 2 Nights</t>
  </si>
  <si>
    <t>Accommodation - 1 Night</t>
  </si>
  <si>
    <t>Accommodation - 1 Night &amp; Meal</t>
  </si>
  <si>
    <t>Working in the Wellington Office and presenting at Pharmac Speaker Series</t>
  </si>
  <si>
    <t>Attending Iti Kopara/ Public Governance Aotearoa Course (Sunday evening flight as early start to course on Monday morning)</t>
  </si>
  <si>
    <t>Working in the Wellington Office and attending Whakawaha Meeting</t>
  </si>
  <si>
    <t>Working in the Wellington Office / Panelist on Assisted Dying in Aotearoa New Zealand / Meeting with Minister Reti</t>
  </si>
  <si>
    <t>Working in the Wellington Office / Presenting to Te Tāhu Hauora Board / Meeting Hurman Rights Commission Board / Panelist at ASMS Conference - Resource Limitation and Professional Standards</t>
  </si>
  <si>
    <t>Meeting with MOH Monitor / Meeting with Min. Simion Brown / Working in the Wellington Office</t>
  </si>
  <si>
    <t xml:space="preserve">Working in the Wellington Office </t>
  </si>
  <si>
    <t>Working in the Wellington Office and attending office Matariki Celebration / Meeting with complainant and Office of the Ombudsman</t>
  </si>
  <si>
    <t>Auckland</t>
  </si>
  <si>
    <t>Attending Director of Proceedings interviews</t>
  </si>
  <si>
    <t>Attending Public Governance Aotearoa Course</t>
  </si>
  <si>
    <t>Attending National Quality Forum</t>
  </si>
  <si>
    <t>Attending Full day National Quality Forum Meeting and Working in the Wellington Office</t>
  </si>
  <si>
    <t>Attending the farewell of Chief Ombudsman Peter Boshier and Working in the Wellington Office</t>
  </si>
  <si>
    <t>Attending HDC and MCNZ meeting and Working in the Wellington Office</t>
  </si>
  <si>
    <t>Attending Council of Medical Colleges meeting and Working in the Wellington Office</t>
  </si>
  <si>
    <t>Meeting with Minister Reti and working in the Wellington Office</t>
  </si>
  <si>
    <t>Petrol reimbursement</t>
  </si>
  <si>
    <t>Attending Awhi Mai Stroke Trust Conference in Whakatane and returning Auckland</t>
  </si>
  <si>
    <t>To be used by Wellington office staff</t>
  </si>
  <si>
    <t xml:space="preserve">A kete basket of food items </t>
  </si>
  <si>
    <t>Corporate Services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</si>
</sst>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Red]\(&quot;$&quot;#,##0.00\)"/>
    <numFmt numFmtId="165" formatCode="_(&quot;$&quot;* #,##0.00_);_(&quot;$&quot;* \(#,##0.00\);_(&quot;$&quot;* &quot;-&quot;??_);_(@_)"/>
    <numFmt numFmtId="166" formatCode="&quot;$&quot;#,##0.00"/>
    <numFmt numFmtId="167" formatCode="[$-1409]d\ mmmm\ yyyy;@"/>
    <numFmt numFmtId="168" formatCode="&quot;$&quot;#,##0_);[Red]\(&quot;$&quot;#,##0\)"/>
  </numFmts>
  <fonts count="39">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8">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27" fillId="0" borderId="0" xfId="0" applyFont="1" applyAlignment="1">
      <alignment horizontal="left"/>
    </xf>
    <xf numFmtId="0" fontId="0" fillId="0" borderId="0" xfId="0" applyAlignment="1">
      <alignment horizontal="left"/>
    </xf>
    <xf numFmtId="0" fontId="10" fillId="0" borderId="0" xfId="1" applyFill="1" applyAlignment="1">
      <alignment wrapText="1"/>
    </xf>
    <xf numFmtId="0" fontId="15" fillId="0" borderId="0" xfId="0" applyFont="1" applyAlignment="1">
      <alignment horizontal="left"/>
    </xf>
    <xf numFmtId="0" fontId="20" fillId="3" borderId="0" xfId="0" applyFont="1" applyFill="1" applyAlignment="1">
      <alignment horizontal="left" vertical="center" wrapText="1"/>
    </xf>
    <xf numFmtId="167" fontId="15" fillId="10" borderId="3" xfId="0" applyNumberFormat="1" applyFont="1" applyFill="1" applyBorder="1" applyAlignment="1">
      <alignment vertical="center"/>
    </xf>
    <xf numFmtId="0" fontId="0" fillId="10" borderId="4" xfId="0" applyFill="1" applyBorder="1" applyAlignment="1">
      <alignment vertical="center" wrapText="1"/>
    </xf>
    <xf numFmtId="0" fontId="15" fillId="10" borderId="4" xfId="0" applyFont="1" applyFill="1" applyBorder="1" applyAlignment="1">
      <alignment horizontal="left" vertical="center" wrapText="1"/>
    </xf>
    <xf numFmtId="164" fontId="15" fillId="10" borderId="4" xfId="0" applyNumberFormat="1" applyFont="1" applyFill="1" applyBorder="1" applyAlignment="1">
      <alignment horizontal="right" vertical="center" wrapText="1"/>
    </xf>
    <xf numFmtId="0" fontId="0" fillId="10" borderId="5" xfId="0" applyFill="1" applyBorder="1" applyAlignment="1">
      <alignment vertical="center" wrapText="1"/>
    </xf>
    <xf numFmtId="0" fontId="0" fillId="10" borderId="4" xfId="0" applyFill="1" applyBorder="1" applyAlignment="1">
      <alignment horizontal="left" vertical="center" wrapText="1"/>
    </xf>
    <xf numFmtId="0" fontId="0" fillId="10" borderId="5" xfId="0" applyFill="1" applyBorder="1" applyAlignment="1">
      <alignment horizontal="left" vertical="center" wrapText="1"/>
    </xf>
    <xf numFmtId="167" fontId="15" fillId="9" borderId="3" xfId="0" applyNumberFormat="1" applyFont="1" applyFill="1" applyBorder="1" applyAlignment="1">
      <alignment vertical="center"/>
    </xf>
    <xf numFmtId="0" fontId="0" fillId="9" borderId="4" xfId="0" applyFill="1" applyBorder="1" applyAlignment="1">
      <alignment vertical="center" wrapText="1"/>
    </xf>
    <xf numFmtId="0" fontId="15" fillId="9" borderId="4" xfId="0" applyFont="1" applyFill="1" applyBorder="1" applyAlignment="1">
      <alignment horizontal="left" vertical="center" wrapText="1"/>
    </xf>
    <xf numFmtId="164" fontId="15" fillId="9" borderId="4" xfId="0" applyNumberFormat="1" applyFont="1" applyFill="1" applyBorder="1" applyAlignment="1">
      <alignment horizontal="right" vertical="center" wrapText="1"/>
    </xf>
    <xf numFmtId="0" fontId="0" fillId="9" borderId="5" xfId="0" applyFill="1" applyBorder="1" applyAlignment="1">
      <alignmen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4" fillId="0" borderId="0" xfId="0" applyFont="1"/>
    <xf numFmtId="168" fontId="15" fillId="10" borderId="4" xfId="0" applyNumberFormat="1" applyFont="1" applyFill="1" applyBorder="1" applyAlignment="1">
      <alignment horizontal="right" vertical="center" wrapText="1"/>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14" fillId="10" borderId="2" xfId="0" applyFont="1" applyFill="1" applyBorder="1" applyAlignment="1">
      <alignment horizontal="left" vertical="center" wrapText="1" readingOrder="1"/>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data.govt.nz/toolkit/how-do-i-add-or-update-our-chief-executive-expenses/" TargetMode="External"/><Relationship Id="rId2" Type="http://schemas.openxmlformats.org/officeDocument/2006/relationships/hyperlink" Target="mailto:info@data.govt.nz" TargetMode="External"/><Relationship Id="rId1" Type="http://schemas.openxmlformats.org/officeDocument/2006/relationships/hyperlink" Target="https://www.data.govt.nz/toolkit/how-do-i-add-or-update-our-chief-executive-expenses/" TargetMode="External"/><Relationship Id="rId5" Type="http://schemas.openxmlformats.org/officeDocument/2006/relationships/printerSettings" Target="../printerSettings/printerSettings1.bin"/><Relationship Id="rId4" Type="http://schemas.openxmlformats.org/officeDocument/2006/relationships/hyperlink" Target="https://www.publicservice.govt.nz/assets/DirectoryFile/Chief-executive-gifts-benefits-and-expenses-disclosures-A-guide-for-agency-staff.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4"/>
  <sheetViews>
    <sheetView topLeftCell="A10" zoomScale="70" zoomScaleNormal="70" workbookViewId="0">
      <selection activeCell="A62" sqref="A62"/>
    </sheetView>
  </sheetViews>
  <sheetFormatPr defaultColWidth="0" defaultRowHeight="14.25" zeroHeight="1"/>
  <cols>
    <col min="1" max="1" width="219.28515625" style="37" customWidth="1"/>
    <col min="2" max="2" width="33.28515625" style="36" customWidth="1"/>
    <col min="3" max="16384" width="8.7109375" hidden="1"/>
  </cols>
  <sheetData>
    <row r="1" spans="1:2" ht="23.25" customHeight="1">
      <c r="A1" s="35" t="s">
        <v>0</v>
      </c>
    </row>
    <row r="2" spans="1:2" s="108" customFormat="1" ht="23.25" customHeight="1">
      <c r="A2" s="110" t="s">
        <v>1</v>
      </c>
      <c r="B2" s="107"/>
    </row>
    <row r="3" spans="1:2" ht="33" customHeight="1">
      <c r="A3" s="109" t="s">
        <v>167</v>
      </c>
    </row>
    <row r="4" spans="1:2" ht="23.25" customHeight="1">
      <c r="A4" s="105" t="s">
        <v>2</v>
      </c>
    </row>
    <row r="5" spans="1:2" ht="23.25" customHeight="1">
      <c r="A5" s="38" t="s">
        <v>3</v>
      </c>
    </row>
    <row r="6" spans="1:2" ht="17.25" customHeight="1">
      <c r="A6" s="39" t="s">
        <v>4</v>
      </c>
    </row>
    <row r="7" spans="1:2" ht="17.25" customHeight="1">
      <c r="A7" s="39" t="s">
        <v>5</v>
      </c>
    </row>
    <row r="8" spans="1:2" ht="23.25" customHeight="1">
      <c r="A8" s="38" t="s">
        <v>6</v>
      </c>
      <c r="B8" s="61" t="s">
        <v>7</v>
      </c>
    </row>
    <row r="9" spans="1:2" ht="17.25" customHeight="1">
      <c r="A9" s="40" t="s">
        <v>8</v>
      </c>
    </row>
    <row r="10" spans="1:2" ht="17.25" customHeight="1">
      <c r="A10" s="39" t="s">
        <v>9</v>
      </c>
    </row>
    <row r="11" spans="1:2" ht="17.25" customHeight="1">
      <c r="A11" s="39" t="s">
        <v>10</v>
      </c>
    </row>
    <row r="12" spans="1:2" ht="17.25" customHeight="1">
      <c r="A12" s="41" t="s">
        <v>11</v>
      </c>
    </row>
    <row r="13" spans="1:2" ht="17.25" customHeight="1">
      <c r="A13" s="39" t="s">
        <v>12</v>
      </c>
    </row>
    <row r="14" spans="1:2" ht="23.25" customHeight="1">
      <c r="A14" s="38" t="s">
        <v>13</v>
      </c>
    </row>
    <row r="15" spans="1:2" ht="17.25" customHeight="1">
      <c r="A15" s="41" t="s">
        <v>14</v>
      </c>
    </row>
    <row r="16" spans="1:2" ht="17.25" customHeight="1">
      <c r="A16" s="41" t="s">
        <v>15</v>
      </c>
    </row>
    <row r="17" spans="1:1" ht="17.25" customHeight="1">
      <c r="A17" s="57" t="s">
        <v>16</v>
      </c>
    </row>
    <row r="18" spans="1:1" ht="23.25" customHeight="1">
      <c r="A18" s="38" t="s">
        <v>17</v>
      </c>
    </row>
    <row r="19" spans="1:1" ht="17.25" customHeight="1">
      <c r="A19" s="42" t="s">
        <v>18</v>
      </c>
    </row>
    <row r="20" spans="1:1" ht="23.25" customHeight="1">
      <c r="A20" s="38" t="s">
        <v>19</v>
      </c>
    </row>
    <row r="21" spans="1:1" ht="17.25" customHeight="1">
      <c r="A21" s="43" t="s">
        <v>20</v>
      </c>
    </row>
    <row r="22" spans="1:1" ht="32.25" customHeight="1">
      <c r="A22" s="41" t="s">
        <v>21</v>
      </c>
    </row>
    <row r="23" spans="1:1" ht="17.25" customHeight="1">
      <c r="A23" s="43" t="s">
        <v>22</v>
      </c>
    </row>
    <row r="24" spans="1:1" ht="32.25" customHeight="1">
      <c r="A24" s="41" t="s">
        <v>23</v>
      </c>
    </row>
    <row r="25" spans="1:1" ht="17.25" customHeight="1">
      <c r="A25" s="43" t="s">
        <v>24</v>
      </c>
    </row>
    <row r="26" spans="1:1" ht="17.25" customHeight="1">
      <c r="A26" s="41" t="s">
        <v>25</v>
      </c>
    </row>
    <row r="27" spans="1:1" ht="17.25" customHeight="1">
      <c r="A27" s="43" t="s">
        <v>26</v>
      </c>
    </row>
    <row r="28" spans="1:1" ht="32.25" customHeight="1">
      <c r="A28" s="41" t="s">
        <v>27</v>
      </c>
    </row>
    <row r="29" spans="1:1" ht="32.25" customHeight="1">
      <c r="A29" s="40" t="s">
        <v>28</v>
      </c>
    </row>
    <row r="30" spans="1:1" ht="17.25" customHeight="1">
      <c r="A30" s="43" t="s">
        <v>29</v>
      </c>
    </row>
    <row r="31" spans="1:1" ht="32.25" customHeight="1">
      <c r="A31" s="41" t="s">
        <v>30</v>
      </c>
    </row>
    <row r="32" spans="1:1" ht="32.25" customHeight="1">
      <c r="A32" s="41" t="s">
        <v>31</v>
      </c>
    </row>
    <row r="33" spans="1:1" ht="32.25" customHeight="1">
      <c r="A33" s="41" t="s">
        <v>32</v>
      </c>
    </row>
    <row r="34" spans="1:1" ht="22.5" customHeight="1">
      <c r="A34" s="38" t="s">
        <v>33</v>
      </c>
    </row>
    <row r="35" spans="1:1" ht="17.25" customHeight="1">
      <c r="A35" s="44" t="s">
        <v>166</v>
      </c>
    </row>
    <row r="36" spans="1:1" ht="17.25" customHeight="1">
      <c r="A36" s="44" t="s">
        <v>34</v>
      </c>
    </row>
    <row r="37" spans="1:1" ht="17.25" customHeight="1">
      <c r="A37" s="42" t="s">
        <v>35</v>
      </c>
    </row>
    <row r="38" spans="1:1" ht="32.25" customHeight="1">
      <c r="A38" s="42" t="s">
        <v>36</v>
      </c>
    </row>
    <row r="39" spans="1:1" ht="32.25" customHeight="1">
      <c r="A39" s="42" t="s">
        <v>37</v>
      </c>
    </row>
    <row r="40" spans="1:1" ht="17.25" customHeight="1">
      <c r="A40" s="45" t="s">
        <v>38</v>
      </c>
    </row>
    <row r="41" spans="1:1" ht="32.25" customHeight="1">
      <c r="A41" s="41" t="s">
        <v>39</v>
      </c>
    </row>
    <row r="42" spans="1:1" ht="32.25" customHeight="1">
      <c r="A42" s="41" t="s">
        <v>40</v>
      </c>
    </row>
    <row r="43" spans="1:1" ht="32.25" customHeight="1">
      <c r="A43" s="42" t="s">
        <v>41</v>
      </c>
    </row>
    <row r="44" spans="1:1" ht="17.25" customHeight="1">
      <c r="A44" s="42" t="s">
        <v>42</v>
      </c>
    </row>
    <row r="45" spans="1:1">
      <c r="A45" s="42" t="s">
        <v>43</v>
      </c>
    </row>
    <row r="46" spans="1:1" ht="22.5" customHeight="1">
      <c r="A46" s="38" t="s">
        <v>44</v>
      </c>
    </row>
    <row r="47" spans="1:1" ht="17.25" customHeight="1">
      <c r="A47" s="46" t="s">
        <v>45</v>
      </c>
    </row>
    <row r="48" spans="1:1" ht="17.25" customHeight="1">
      <c r="A48" s="57" t="s">
        <v>46</v>
      </c>
    </row>
    <row r="49" spans="1:1" ht="17.25" customHeight="1">
      <c r="A49" s="106"/>
    </row>
    <row r="50" spans="1:1"/>
    <row r="52" spans="1:1" hidden="1">
      <c r="A52" s="47"/>
    </row>
    <row r="53" spans="1:1"/>
    <row r="54" spans="1:1"/>
    <row r="55" spans="1:1"/>
    <row r="56" spans="1:1"/>
    <row r="57" spans="1:1"/>
    <row r="58" spans="1:1"/>
    <row r="59" spans="1:1"/>
    <row r="60" spans="1:1"/>
    <row r="61" spans="1:1"/>
    <row r="62" spans="1:1"/>
    <row r="63" spans="1:1"/>
    <row r="64" spans="1:1"/>
  </sheetData>
  <hyperlinks>
    <hyperlink ref="A17" r:id="rId1" xr:uid="{00000000-0004-0000-0000-000000000000}"/>
    <hyperlink ref="A47" r:id="rId2" display="mailto:info@data.govt.nz" xr:uid="{00000000-0004-0000-0000-000003000000}"/>
    <hyperlink ref="A48" r:id="rId3" display="They are posted on agency websites and linked to www.data.govt.nz. See: https://www.data.govt.nz/toolkit/how-do-i-add-or-update-our-chief-executive-expenses/" xr:uid="{00000000-0004-0000-0000-000007000000}"/>
    <hyperlink ref="A3" r:id="rId4" xr:uid="{B23B42EF-7CFC-4001-A1DA-9AAF1123E7DE}"/>
  </hyperlinks>
  <pageMargins left="0.70866141732283472" right="0.70866141732283472" top="0.74803149606299213" bottom="0.74803149606299213" header="0.31496062992125984" footer="0.31496062992125984"/>
  <pageSetup paperSize="8" orientation="landscape" r:id="rId5"/>
  <headerFooter>
    <oddFooter>&amp;LCE Expense Disclosure Workbook 2018&amp;RWorksheet - Guidance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G8" sqref="G8"/>
    </sheetView>
  </sheetViews>
  <sheetFormatPr defaultColWidth="0" defaultRowHeight="12.75" zeroHeight="1"/>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c r="A1" s="139" t="s">
        <v>47</v>
      </c>
      <c r="B1" s="139"/>
      <c r="C1" s="139"/>
      <c r="D1" s="139"/>
      <c r="E1" s="139"/>
      <c r="F1" s="139"/>
      <c r="G1" s="14"/>
      <c r="H1" s="14"/>
      <c r="I1" s="14"/>
      <c r="J1" s="14"/>
      <c r="K1" s="14"/>
    </row>
    <row r="2" spans="1:11" ht="21" customHeight="1">
      <c r="A2" s="3" t="s">
        <v>48</v>
      </c>
      <c r="B2" s="140" t="s">
        <v>168</v>
      </c>
      <c r="C2" s="140"/>
      <c r="D2" s="140"/>
      <c r="E2" s="140"/>
      <c r="F2" s="140"/>
      <c r="G2" s="14"/>
      <c r="H2" s="14"/>
      <c r="I2" s="14"/>
      <c r="J2" s="14"/>
      <c r="K2" s="14"/>
    </row>
    <row r="3" spans="1:11" ht="15.75">
      <c r="A3" s="3" t="s">
        <v>49</v>
      </c>
      <c r="B3" s="140" t="s">
        <v>169</v>
      </c>
      <c r="C3" s="140"/>
      <c r="D3" s="140"/>
      <c r="E3" s="140"/>
      <c r="F3" s="140"/>
      <c r="G3" s="14"/>
      <c r="H3" s="14"/>
      <c r="I3" s="14"/>
      <c r="J3" s="14"/>
      <c r="K3" s="14"/>
    </row>
    <row r="4" spans="1:11" ht="21" customHeight="1">
      <c r="A4" s="3" t="s">
        <v>50</v>
      </c>
      <c r="B4" s="141">
        <v>45474</v>
      </c>
      <c r="C4" s="141"/>
      <c r="D4" s="141"/>
      <c r="E4" s="141"/>
      <c r="F4" s="141"/>
      <c r="G4" s="14"/>
      <c r="H4" s="14"/>
      <c r="I4" s="14"/>
      <c r="J4" s="14"/>
      <c r="K4" s="14"/>
    </row>
    <row r="5" spans="1:11" ht="21" customHeight="1">
      <c r="A5" s="3" t="s">
        <v>51</v>
      </c>
      <c r="B5" s="141">
        <v>45838</v>
      </c>
      <c r="C5" s="141"/>
      <c r="D5" s="141"/>
      <c r="E5" s="141"/>
      <c r="F5" s="141"/>
      <c r="G5" s="14"/>
      <c r="H5" s="14"/>
      <c r="I5" s="14"/>
      <c r="J5" s="14"/>
      <c r="K5" s="14"/>
    </row>
    <row r="6" spans="1:11" ht="21" customHeight="1">
      <c r="A6" s="3" t="s">
        <v>52</v>
      </c>
      <c r="B6" s="138" t="str">
        <f>IF(AND(Travel!B7&lt;&gt;A30,Hospitality!B7&lt;&gt;A30,'All other expenses'!B7&lt;&gt;A30,'Gifts and benefits'!B7&lt;&gt;A30),A31,IF(AND(Travel!B7=A30,Hospitality!B7=A30,'All other expenses'!B7=A30,'Gifts and benefits'!B7=A30),A33,A32))</f>
        <v>Data and totals checked on all sheets</v>
      </c>
      <c r="C6" s="138"/>
      <c r="D6" s="138"/>
      <c r="E6" s="138"/>
      <c r="F6" s="138"/>
      <c r="G6" s="19"/>
      <c r="H6" s="14"/>
      <c r="I6" s="14"/>
      <c r="J6" s="14"/>
      <c r="K6" s="14"/>
    </row>
    <row r="7" spans="1:11" ht="31.5">
      <c r="A7" s="3" t="s">
        <v>53</v>
      </c>
      <c r="B7" s="137" t="s">
        <v>86</v>
      </c>
      <c r="C7" s="137"/>
      <c r="D7" s="137"/>
      <c r="E7" s="137"/>
      <c r="F7" s="137"/>
      <c r="G7" s="19"/>
      <c r="H7" s="14"/>
      <c r="I7" s="14"/>
      <c r="J7" s="14"/>
      <c r="K7" s="14"/>
    </row>
    <row r="8" spans="1:11" ht="25.5" customHeight="1">
      <c r="A8" s="3" t="s">
        <v>55</v>
      </c>
      <c r="B8" s="137" t="s">
        <v>229</v>
      </c>
      <c r="C8" s="137"/>
      <c r="D8" s="137"/>
      <c r="E8" s="137"/>
      <c r="F8" s="137"/>
      <c r="G8" s="19"/>
      <c r="H8" s="14"/>
      <c r="I8" s="14"/>
      <c r="J8" s="14"/>
      <c r="K8" s="14"/>
    </row>
    <row r="9" spans="1:11" ht="66.75" customHeight="1">
      <c r="A9" s="136" t="s">
        <v>57</v>
      </c>
      <c r="B9" s="136"/>
      <c r="C9" s="136"/>
      <c r="D9" s="136"/>
      <c r="E9" s="136"/>
      <c r="F9" s="136"/>
      <c r="G9" s="19"/>
      <c r="H9" s="14"/>
      <c r="I9" s="14"/>
      <c r="J9" s="14"/>
      <c r="K9" s="14"/>
    </row>
    <row r="10" spans="1:11" s="85" customFormat="1" ht="36" customHeight="1">
      <c r="A10" s="79" t="s">
        <v>58</v>
      </c>
      <c r="B10" s="80" t="s">
        <v>59</v>
      </c>
      <c r="C10" s="80" t="s">
        <v>60</v>
      </c>
      <c r="D10" s="81"/>
      <c r="E10" s="82" t="s">
        <v>29</v>
      </c>
      <c r="F10" s="83" t="s">
        <v>61</v>
      </c>
      <c r="G10" s="84"/>
      <c r="H10" s="84"/>
      <c r="I10" s="84"/>
      <c r="J10" s="84"/>
      <c r="K10" s="84"/>
    </row>
    <row r="11" spans="1:11" ht="27.75" customHeight="1">
      <c r="A11" s="8" t="s">
        <v>62</v>
      </c>
      <c r="B11" s="51">
        <f>B15+B16+B17</f>
        <v>15001.010000000002</v>
      </c>
      <c r="C11" s="58" t="str">
        <f>IF(Travel!B6="",A34,Travel!B6)</f>
        <v>Figures exclude GST</v>
      </c>
      <c r="D11" s="6"/>
      <c r="E11" s="8" t="s">
        <v>63</v>
      </c>
      <c r="F11" s="29">
        <f>'Gifts and benefits'!C25</f>
        <v>5</v>
      </c>
      <c r="G11" s="25"/>
      <c r="H11" s="25"/>
      <c r="I11" s="25"/>
      <c r="J11" s="25"/>
      <c r="K11" s="25"/>
    </row>
    <row r="12" spans="1:11" ht="27.75" customHeight="1">
      <c r="A12" s="8" t="s">
        <v>24</v>
      </c>
      <c r="B12" s="51">
        <f>Hospitality!B25</f>
        <v>0</v>
      </c>
      <c r="C12" s="58" t="str">
        <f>IF(Hospitality!B6="",A34,Hospitality!B6)</f>
        <v>Not yet indicated</v>
      </c>
      <c r="D12" s="6"/>
      <c r="E12" s="8" t="s">
        <v>64</v>
      </c>
      <c r="F12" s="29">
        <f>'Gifts and benefits'!C26</f>
        <v>5</v>
      </c>
      <c r="G12" s="25"/>
      <c r="H12" s="25"/>
      <c r="I12" s="25"/>
      <c r="J12" s="25"/>
      <c r="K12" s="25"/>
    </row>
    <row r="13" spans="1:11" ht="27.75" customHeight="1">
      <c r="A13" s="8" t="s">
        <v>65</v>
      </c>
      <c r="B13" s="51">
        <f>'All other expenses'!B39</f>
        <v>382.61</v>
      </c>
      <c r="C13" s="58" t="str">
        <f>IF('All other expenses'!B6="",A34,'All other expenses'!B6)</f>
        <v>Figures exclude GST</v>
      </c>
      <c r="D13" s="6"/>
      <c r="E13" s="8" t="s">
        <v>66</v>
      </c>
      <c r="F13" s="29">
        <f>'Gifts and benefits'!C27</f>
        <v>0</v>
      </c>
      <c r="G13" s="14"/>
      <c r="H13" s="14"/>
      <c r="I13" s="14"/>
      <c r="J13" s="14"/>
      <c r="K13" s="14"/>
    </row>
    <row r="14" spans="1:11" ht="12.75" customHeight="1">
      <c r="A14" s="7"/>
      <c r="B14" s="52"/>
      <c r="C14" s="59"/>
      <c r="D14" s="30"/>
      <c r="E14" s="6"/>
      <c r="F14" s="31"/>
      <c r="G14" s="14"/>
      <c r="H14" s="14"/>
      <c r="I14" s="14"/>
      <c r="J14" s="14"/>
      <c r="K14" s="14"/>
    </row>
    <row r="15" spans="1:11" ht="27.75" customHeight="1">
      <c r="A15" s="9" t="s">
        <v>67</v>
      </c>
      <c r="B15" s="53">
        <f>Travel!B15</f>
        <v>0</v>
      </c>
      <c r="C15" s="60" t="str">
        <f>C11</f>
        <v>Figures exclude GST</v>
      </c>
      <c r="D15" s="6"/>
      <c r="E15" s="6"/>
      <c r="F15" s="31"/>
      <c r="G15" s="14"/>
      <c r="H15" s="14"/>
      <c r="I15" s="14"/>
      <c r="J15" s="14"/>
      <c r="K15" s="14"/>
    </row>
    <row r="16" spans="1:11" ht="27.75" customHeight="1">
      <c r="A16" s="9" t="s">
        <v>68</v>
      </c>
      <c r="B16" s="53">
        <f>Travel!B94</f>
        <v>15001.010000000002</v>
      </c>
      <c r="C16" s="60" t="str">
        <f>C11</f>
        <v>Figures exclude GST</v>
      </c>
      <c r="D16" s="32"/>
      <c r="E16" s="6"/>
      <c r="F16" s="33"/>
      <c r="G16" s="14"/>
      <c r="H16" s="14"/>
      <c r="I16" s="14"/>
      <c r="J16" s="14"/>
      <c r="K16" s="14"/>
    </row>
    <row r="17" spans="1:11" ht="27.75" customHeight="1">
      <c r="A17" s="9" t="s">
        <v>69</v>
      </c>
      <c r="B17" s="53">
        <f>Travel!B108</f>
        <v>0</v>
      </c>
      <c r="C17" s="60" t="str">
        <f>C11</f>
        <v>Figures exclude GST</v>
      </c>
      <c r="D17" s="6"/>
      <c r="E17" s="6"/>
      <c r="F17" s="33"/>
      <c r="G17" s="14"/>
      <c r="H17" s="14"/>
      <c r="I17" s="14"/>
      <c r="J17" s="14"/>
      <c r="K17" s="14"/>
    </row>
    <row r="18" spans="1:11" ht="27.75" customHeight="1">
      <c r="A18" s="14"/>
      <c r="B18" s="16"/>
      <c r="C18" s="14"/>
      <c r="D18" s="5"/>
      <c r="E18" s="5"/>
      <c r="F18" s="24"/>
      <c r="G18" s="14"/>
      <c r="H18" s="14"/>
      <c r="I18" s="14"/>
      <c r="J18" s="14"/>
      <c r="K18" s="14"/>
    </row>
    <row r="19" spans="1:11">
      <c r="A19" s="15" t="s">
        <v>70</v>
      </c>
      <c r="B19" s="16"/>
      <c r="C19" s="14"/>
      <c r="D19" s="14"/>
      <c r="E19" s="14"/>
      <c r="F19" s="14"/>
      <c r="G19" s="14"/>
      <c r="H19" s="14"/>
      <c r="I19" s="14"/>
      <c r="J19" s="14"/>
      <c r="K19" s="14"/>
    </row>
    <row r="20" spans="1:11">
      <c r="A20" s="17" t="s">
        <v>71</v>
      </c>
      <c r="D20" s="14"/>
      <c r="E20" s="14"/>
      <c r="F20" s="14"/>
      <c r="G20" s="14"/>
      <c r="H20" s="14"/>
      <c r="I20" s="14"/>
      <c r="J20" s="14"/>
      <c r="K20" s="14"/>
    </row>
    <row r="21" spans="1:11" ht="12.6" customHeight="1">
      <c r="A21" s="17" t="s">
        <v>72</v>
      </c>
      <c r="D21" s="14"/>
      <c r="E21" s="14"/>
      <c r="F21" s="14"/>
      <c r="G21" s="14"/>
      <c r="H21" s="14"/>
      <c r="I21" s="14"/>
      <c r="J21" s="14"/>
      <c r="K21" s="14"/>
    </row>
    <row r="22" spans="1:11" ht="12.6" customHeight="1">
      <c r="A22" s="17" t="s">
        <v>73</v>
      </c>
      <c r="D22" s="14"/>
      <c r="E22" s="14"/>
      <c r="F22" s="14"/>
      <c r="G22" s="14"/>
      <c r="H22" s="14"/>
      <c r="I22" s="14"/>
      <c r="J22" s="14"/>
      <c r="K22" s="14"/>
    </row>
    <row r="23" spans="1:11" ht="12.6" customHeight="1">
      <c r="A23" s="17" t="s">
        <v>74</v>
      </c>
      <c r="D23" s="14"/>
      <c r="E23" s="14"/>
      <c r="F23" s="14"/>
      <c r="G23" s="14"/>
      <c r="H23" s="14"/>
      <c r="I23" s="14"/>
      <c r="J23" s="14"/>
      <c r="K23" s="14"/>
    </row>
    <row r="24" spans="1:11">
      <c r="A24" s="22"/>
      <c r="B24" s="14"/>
      <c r="C24" s="14"/>
      <c r="D24" s="14"/>
      <c r="E24" s="14"/>
      <c r="F24" s="14"/>
      <c r="G24" s="14"/>
      <c r="H24" s="14"/>
      <c r="I24" s="14"/>
      <c r="J24" s="14"/>
      <c r="K24" s="14"/>
    </row>
    <row r="25" spans="1:11" hidden="1">
      <c r="A25" s="12" t="s">
        <v>75</v>
      </c>
      <c r="B25" s="13"/>
      <c r="C25" s="13"/>
      <c r="D25" s="13"/>
      <c r="E25" s="13"/>
      <c r="F25" s="13"/>
      <c r="G25" s="14"/>
      <c r="H25" s="14"/>
      <c r="I25" s="14"/>
      <c r="J25" s="14"/>
      <c r="K25" s="14"/>
    </row>
    <row r="26" spans="1:11" ht="12.75" hidden="1" customHeight="1">
      <c r="A26" s="11" t="s">
        <v>76</v>
      </c>
      <c r="B26" s="4"/>
      <c r="C26" s="4"/>
      <c r="D26" s="11"/>
      <c r="E26" s="11"/>
      <c r="F26" s="11"/>
      <c r="G26" s="14"/>
      <c r="H26" s="14"/>
      <c r="I26" s="14"/>
      <c r="J26" s="14"/>
      <c r="K26" s="14"/>
    </row>
    <row r="27" spans="1:11" hidden="1">
      <c r="A27" s="10" t="s">
        <v>77</v>
      </c>
      <c r="B27" s="10"/>
      <c r="C27" s="10"/>
      <c r="D27" s="10"/>
      <c r="E27" s="10"/>
      <c r="F27" s="10"/>
      <c r="G27" s="14"/>
      <c r="H27" s="14"/>
      <c r="I27" s="14"/>
      <c r="J27" s="14"/>
      <c r="K27" s="14"/>
    </row>
    <row r="28" spans="1:11" hidden="1">
      <c r="A28" s="10" t="s">
        <v>78</v>
      </c>
      <c r="B28" s="10"/>
      <c r="C28" s="10"/>
      <c r="D28" s="10"/>
      <c r="E28" s="10"/>
      <c r="F28" s="10"/>
      <c r="G28" s="14"/>
      <c r="H28" s="14"/>
      <c r="I28" s="14"/>
      <c r="J28" s="14"/>
      <c r="K28" s="14"/>
    </row>
    <row r="29" spans="1:11" hidden="1">
      <c r="A29" s="11" t="s">
        <v>79</v>
      </c>
      <c r="B29" s="11"/>
      <c r="C29" s="11"/>
      <c r="D29" s="11"/>
      <c r="E29" s="11"/>
      <c r="F29" s="11"/>
      <c r="G29" s="14"/>
      <c r="H29" s="14"/>
      <c r="I29" s="14"/>
      <c r="J29" s="14"/>
      <c r="K29" s="14"/>
    </row>
    <row r="30" spans="1:11" hidden="1">
      <c r="A30" s="11" t="s">
        <v>80</v>
      </c>
      <c r="B30" s="11"/>
      <c r="C30" s="11"/>
      <c r="D30" s="11"/>
      <c r="E30" s="11"/>
      <c r="F30" s="11"/>
      <c r="G30" s="14"/>
      <c r="H30" s="14"/>
      <c r="I30" s="14"/>
      <c r="J30" s="14"/>
      <c r="K30" s="14"/>
    </row>
    <row r="31" spans="1:11" hidden="1">
      <c r="A31" s="10" t="s">
        <v>81</v>
      </c>
      <c r="B31" s="10"/>
      <c r="C31" s="10"/>
      <c r="D31" s="10"/>
      <c r="E31" s="10"/>
      <c r="F31" s="10"/>
      <c r="G31" s="14"/>
      <c r="H31" s="14"/>
      <c r="I31" s="14"/>
      <c r="J31" s="14"/>
      <c r="K31" s="14"/>
    </row>
    <row r="32" spans="1:11" hidden="1">
      <c r="A32" s="10" t="s">
        <v>82</v>
      </c>
      <c r="B32" s="10"/>
      <c r="C32" s="10"/>
      <c r="D32" s="10"/>
      <c r="E32" s="10"/>
      <c r="F32" s="10"/>
      <c r="G32" s="14"/>
      <c r="H32" s="14"/>
      <c r="I32" s="14"/>
      <c r="J32" s="14"/>
      <c r="K32" s="14"/>
    </row>
    <row r="33" spans="1:11" hidden="1">
      <c r="A33" s="10" t="s">
        <v>83</v>
      </c>
      <c r="B33" s="10"/>
      <c r="C33" s="10"/>
      <c r="D33" s="10"/>
      <c r="E33" s="10"/>
      <c r="F33" s="10"/>
      <c r="G33" s="14"/>
      <c r="H33" s="14"/>
      <c r="I33" s="14"/>
      <c r="J33" s="14"/>
      <c r="K33" s="14"/>
    </row>
    <row r="34" spans="1:11" hidden="1">
      <c r="A34" s="11" t="s">
        <v>84</v>
      </c>
      <c r="B34" s="11"/>
      <c r="C34" s="11"/>
      <c r="D34" s="11"/>
      <c r="E34" s="11"/>
      <c r="F34" s="11"/>
      <c r="G34" s="14"/>
      <c r="H34" s="14"/>
      <c r="I34" s="14"/>
      <c r="J34" s="14"/>
      <c r="K34" s="14"/>
    </row>
    <row r="35" spans="1:11" hidden="1">
      <c r="A35" s="11" t="s">
        <v>85</v>
      </c>
      <c r="B35" s="11"/>
      <c r="C35" s="11"/>
      <c r="D35" s="11"/>
      <c r="E35" s="11"/>
      <c r="F35" s="11"/>
      <c r="G35" s="14"/>
      <c r="H35" s="14"/>
      <c r="I35" s="14"/>
      <c r="J35" s="14"/>
      <c r="K35" s="14"/>
    </row>
    <row r="36" spans="1:11" hidden="1">
      <c r="A36" s="10" t="s">
        <v>54</v>
      </c>
      <c r="B36" s="55"/>
      <c r="C36" s="55"/>
      <c r="D36" s="55"/>
      <c r="E36" s="55"/>
      <c r="F36" s="55"/>
      <c r="G36" s="14"/>
      <c r="H36" s="14"/>
      <c r="I36" s="14"/>
      <c r="J36" s="14"/>
      <c r="K36" s="14"/>
    </row>
    <row r="37" spans="1:11" hidden="1">
      <c r="A37" s="10" t="s">
        <v>86</v>
      </c>
      <c r="B37" s="55"/>
      <c r="C37" s="55"/>
      <c r="D37" s="55"/>
      <c r="E37" s="55"/>
      <c r="F37" s="55"/>
      <c r="G37" s="14"/>
      <c r="H37" s="14"/>
      <c r="I37" s="14"/>
      <c r="J37" s="14"/>
      <c r="K37" s="14"/>
    </row>
    <row r="38" spans="1:11" hidden="1">
      <c r="A38" s="10" t="s">
        <v>56</v>
      </c>
      <c r="B38" s="55"/>
      <c r="C38" s="55"/>
      <c r="D38" s="55"/>
      <c r="E38" s="55"/>
      <c r="F38" s="55"/>
      <c r="G38" s="14"/>
      <c r="H38" s="14"/>
      <c r="I38" s="14"/>
      <c r="J38" s="14"/>
      <c r="K38" s="14"/>
    </row>
    <row r="39" spans="1:11" hidden="1">
      <c r="A39" s="11" t="s">
        <v>87</v>
      </c>
      <c r="B39" s="4"/>
      <c r="C39" s="4"/>
      <c r="D39" s="4"/>
      <c r="E39" s="4"/>
      <c r="F39" s="4"/>
      <c r="G39" s="14"/>
      <c r="H39" s="14"/>
      <c r="I39" s="14"/>
      <c r="J39" s="14"/>
      <c r="K39" s="14"/>
    </row>
    <row r="40" spans="1:11" hidden="1">
      <c r="A40" s="4" t="s">
        <v>88</v>
      </c>
      <c r="B40" s="4"/>
      <c r="C40" s="4"/>
      <c r="D40" s="4"/>
      <c r="E40" s="4"/>
      <c r="F40" s="4"/>
      <c r="G40" s="14"/>
      <c r="H40" s="14"/>
      <c r="I40" s="14"/>
      <c r="J40" s="14"/>
      <c r="K40" s="14"/>
    </row>
    <row r="41" spans="1:11" hidden="1">
      <c r="A41" s="4" t="s">
        <v>89</v>
      </c>
      <c r="B41" s="4"/>
      <c r="C41" s="4"/>
      <c r="D41" s="4"/>
      <c r="E41" s="4"/>
      <c r="F41" s="4"/>
      <c r="G41" s="14"/>
      <c r="H41" s="14"/>
      <c r="I41" s="14"/>
      <c r="J41" s="14"/>
      <c r="K41" s="14"/>
    </row>
    <row r="42" spans="1:11" hidden="1">
      <c r="A42" s="4" t="s">
        <v>90</v>
      </c>
      <c r="B42" s="4"/>
      <c r="C42" s="4"/>
      <c r="D42" s="4"/>
      <c r="E42" s="4"/>
      <c r="F42" s="4"/>
      <c r="G42" s="14"/>
      <c r="H42" s="14"/>
      <c r="I42" s="14"/>
      <c r="J42" s="14"/>
      <c r="K42" s="14"/>
    </row>
    <row r="43" spans="1:11" hidden="1">
      <c r="A43" s="4" t="s">
        <v>91</v>
      </c>
      <c r="B43" s="4"/>
      <c r="C43" s="4"/>
      <c r="D43" s="4"/>
      <c r="E43" s="4"/>
      <c r="F43" s="4"/>
      <c r="G43" s="14"/>
      <c r="H43" s="14"/>
      <c r="I43" s="14"/>
      <c r="J43" s="14"/>
      <c r="K43" s="14"/>
    </row>
    <row r="44" spans="1:11" hidden="1">
      <c r="A44" s="4" t="s">
        <v>92</v>
      </c>
      <c r="B44" s="4"/>
      <c r="C44" s="4"/>
      <c r="D44" s="4"/>
      <c r="E44" s="4"/>
      <c r="F44" s="4"/>
      <c r="G44" s="14"/>
      <c r="H44" s="14"/>
      <c r="I44" s="14"/>
      <c r="J44" s="14"/>
      <c r="K44" s="14"/>
    </row>
    <row r="45" spans="1:11" hidden="1">
      <c r="A45" s="56" t="s">
        <v>93</v>
      </c>
      <c r="B45" s="55"/>
      <c r="C45" s="55"/>
      <c r="D45" s="55"/>
      <c r="E45" s="55"/>
      <c r="F45" s="55"/>
      <c r="G45" s="14"/>
      <c r="H45" s="14"/>
      <c r="I45" s="14"/>
      <c r="J45" s="14"/>
      <c r="K45" s="14"/>
    </row>
    <row r="46" spans="1:11" hidden="1">
      <c r="A46" s="55" t="s">
        <v>94</v>
      </c>
      <c r="B46" s="55"/>
      <c r="C46" s="55"/>
      <c r="D46" s="55"/>
      <c r="E46" s="55"/>
      <c r="F46" s="55"/>
      <c r="G46" s="14"/>
      <c r="H46" s="14"/>
      <c r="I46" s="14"/>
      <c r="J46" s="14"/>
      <c r="K46" s="14"/>
    </row>
    <row r="47" spans="1:11" hidden="1">
      <c r="A47" s="34">
        <v>-20000</v>
      </c>
      <c r="B47" s="4"/>
      <c r="C47" s="4"/>
      <c r="D47" s="4"/>
      <c r="E47" s="4"/>
      <c r="F47" s="4"/>
      <c r="G47" s="14"/>
      <c r="H47" s="14"/>
      <c r="I47" s="14"/>
      <c r="J47" s="14"/>
      <c r="K47" s="14"/>
    </row>
    <row r="48" spans="1:11" ht="25.5" hidden="1">
      <c r="A48" s="73" t="s">
        <v>95</v>
      </c>
      <c r="B48" s="55"/>
      <c r="C48" s="55"/>
      <c r="D48" s="55"/>
      <c r="E48" s="55"/>
      <c r="F48" s="55"/>
      <c r="G48" s="14"/>
      <c r="H48" s="14"/>
      <c r="I48" s="14"/>
      <c r="J48" s="14"/>
      <c r="K48" s="14"/>
    </row>
    <row r="49" spans="1:11" ht="25.5" hidden="1">
      <c r="A49" s="73" t="s">
        <v>96</v>
      </c>
      <c r="B49" s="55"/>
      <c r="C49" s="55"/>
      <c r="D49" s="55"/>
      <c r="E49" s="55"/>
      <c r="F49" s="55"/>
      <c r="G49" s="14"/>
      <c r="H49" s="14"/>
      <c r="I49" s="14"/>
      <c r="J49" s="14"/>
      <c r="K49" s="14"/>
    </row>
    <row r="50" spans="1:11" ht="25.5" hidden="1">
      <c r="A50" s="74" t="s">
        <v>97</v>
      </c>
      <c r="B50" s="4"/>
      <c r="C50" s="4"/>
      <c r="D50" s="4"/>
      <c r="E50" s="4"/>
      <c r="F50" s="4"/>
      <c r="G50" s="14"/>
      <c r="H50" s="14"/>
      <c r="I50" s="14"/>
      <c r="J50" s="14"/>
      <c r="K50" s="14"/>
    </row>
    <row r="51" spans="1:11" ht="25.5" hidden="1">
      <c r="A51" s="74" t="s">
        <v>98</v>
      </c>
      <c r="B51" s="4"/>
      <c r="C51" s="4"/>
      <c r="D51" s="4"/>
      <c r="E51" s="4"/>
      <c r="F51" s="4"/>
      <c r="G51" s="14"/>
      <c r="H51" s="14"/>
      <c r="I51" s="14"/>
      <c r="J51" s="14"/>
      <c r="K51" s="14"/>
    </row>
    <row r="52" spans="1:11" ht="38.25" hidden="1">
      <c r="A52" s="74" t="s">
        <v>99</v>
      </c>
      <c r="B52" s="66"/>
      <c r="C52" s="66"/>
      <c r="D52" s="66"/>
      <c r="E52" s="11"/>
      <c r="F52" s="11"/>
      <c r="G52" s="14"/>
      <c r="H52" s="14"/>
      <c r="I52" s="14"/>
      <c r="J52" s="14"/>
      <c r="K52" s="14"/>
    </row>
    <row r="53" spans="1:11" hidden="1">
      <c r="A53" s="71" t="s">
        <v>100</v>
      </c>
      <c r="B53" s="65"/>
      <c r="C53" s="65"/>
      <c r="D53" s="65"/>
      <c r="E53" s="10"/>
      <c r="F53" s="10" t="b">
        <v>1</v>
      </c>
      <c r="G53" s="14"/>
      <c r="H53" s="14"/>
      <c r="I53" s="14"/>
      <c r="J53" s="14"/>
      <c r="K53" s="14"/>
    </row>
    <row r="54" spans="1:11" hidden="1">
      <c r="A54" s="72" t="s">
        <v>101</v>
      </c>
      <c r="B54" s="71"/>
      <c r="C54" s="71"/>
      <c r="D54" s="71"/>
      <c r="E54" s="10"/>
      <c r="F54" s="10" t="b">
        <v>0</v>
      </c>
      <c r="G54" s="14"/>
      <c r="H54" s="14"/>
      <c r="I54" s="14"/>
      <c r="J54" s="14"/>
      <c r="K54" s="14"/>
    </row>
    <row r="55" spans="1:11" hidden="1">
      <c r="A55" s="75"/>
      <c r="B55" s="67">
        <f>COUNT(Travel!B12:B14)</f>
        <v>0</v>
      </c>
      <c r="C55" s="67"/>
      <c r="D55" s="67">
        <f>COUNTIF(Travel!D12:D14,"*")</f>
        <v>0</v>
      </c>
      <c r="E55" s="68"/>
      <c r="F55" s="68" t="b">
        <f>MIN(B55,D55)=MAX(B55,D55)</f>
        <v>1</v>
      </c>
      <c r="G55" s="14"/>
      <c r="H55" s="14"/>
      <c r="I55" s="14"/>
      <c r="J55" s="14"/>
      <c r="K55" s="14"/>
    </row>
    <row r="56" spans="1:11" hidden="1">
      <c r="A56" s="75" t="s">
        <v>102</v>
      </c>
      <c r="B56" s="67">
        <f>COUNT(Travel!B19:B93)</f>
        <v>71</v>
      </c>
      <c r="C56" s="67"/>
      <c r="D56" s="67">
        <f>COUNTIF(Travel!D19:D93,"*")</f>
        <v>71</v>
      </c>
      <c r="E56" s="68"/>
      <c r="F56" s="68" t="b">
        <f>MIN(B56,D56)=MAX(B56,D56)</f>
        <v>1</v>
      </c>
    </row>
    <row r="57" spans="1:11" hidden="1">
      <c r="A57" s="76"/>
      <c r="B57" s="67">
        <f>COUNT(Travel!B98:B107)</f>
        <v>0</v>
      </c>
      <c r="C57" s="67"/>
      <c r="D57" s="67">
        <f>COUNTIF(Travel!D98:D107,"*")</f>
        <v>0</v>
      </c>
      <c r="E57" s="68"/>
      <c r="F57" s="68" t="b">
        <f>MIN(B57,D57)=MAX(B57,D57)</f>
        <v>1</v>
      </c>
    </row>
    <row r="58" spans="1:11" hidden="1">
      <c r="A58" s="77" t="s">
        <v>103</v>
      </c>
      <c r="B58" s="69">
        <f>COUNT(Hospitality!B11:B24)</f>
        <v>0</v>
      </c>
      <c r="C58" s="69"/>
      <c r="D58" s="69">
        <f>COUNTIF(Hospitality!D11:D24,"*")</f>
        <v>0</v>
      </c>
      <c r="E58" s="70"/>
      <c r="F58" s="70" t="b">
        <f>MIN(B58,D58)=MAX(B58,D58)</f>
        <v>1</v>
      </c>
    </row>
    <row r="59" spans="1:11" hidden="1">
      <c r="A59" s="78" t="s">
        <v>104</v>
      </c>
      <c r="B59" s="68">
        <f>COUNT('All other expenses'!B11:B38)</f>
        <v>13</v>
      </c>
      <c r="C59" s="68"/>
      <c r="D59" s="68">
        <f>COUNTIF('All other expenses'!D11:D38,"*")</f>
        <v>13</v>
      </c>
      <c r="E59" s="68"/>
      <c r="F59" s="68" t="b">
        <f>MIN(B59,D59)=MAX(B59,D59)</f>
        <v>1</v>
      </c>
    </row>
    <row r="60" spans="1:11" hidden="1">
      <c r="A60" s="77" t="s">
        <v>105</v>
      </c>
      <c r="B60" s="69">
        <f>COUNTIF('Gifts and benefits'!B11:B24,"*")</f>
        <v>5</v>
      </c>
      <c r="C60" s="69">
        <f>COUNTIF('Gifts and benefits'!C11:C24,"*")</f>
        <v>5</v>
      </c>
      <c r="D60" s="69"/>
      <c r="E60" s="69">
        <f>COUNTA('Gifts and benefits'!E11:E24)</f>
        <v>5</v>
      </c>
      <c r="F60" s="70" t="b">
        <f>MIN(B60,C60,E60)=MAX(B60,C60,E60)</f>
        <v>1</v>
      </c>
    </row>
    <row r="61" spans="1:11"/>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33"/>
  <sheetViews>
    <sheetView zoomScaleNormal="100" workbookViewId="0">
      <selection activeCell="B7" sqref="B7:E7"/>
    </sheetView>
  </sheetViews>
  <sheetFormatPr defaultColWidth="0" defaultRowHeight="12.75"/>
  <cols>
    <col min="1" max="1" width="18.7109375" customWidth="1"/>
    <col min="2" max="2" width="14.28515625" customWidth="1"/>
    <col min="3" max="3" width="117" bestFit="1" customWidth="1"/>
    <col min="4" max="4" width="32.7109375" customWidth="1"/>
    <col min="5" max="5" width="21.42578125" customWidth="1"/>
    <col min="6" max="6" width="37.5703125" customWidth="1"/>
    <col min="7" max="9" width="9.140625" hidden="1" customWidth="1"/>
    <col min="10" max="13" width="0" hidden="1" customWidth="1"/>
    <col min="14" max="16384" width="9.140625" hidden="1"/>
  </cols>
  <sheetData>
    <row r="1" spans="1:6" ht="20.25">
      <c r="A1" s="144" t="s">
        <v>106</v>
      </c>
      <c r="B1" s="144"/>
      <c r="C1" s="144"/>
      <c r="D1" s="144"/>
      <c r="E1" s="144"/>
      <c r="F1" s="14"/>
    </row>
    <row r="2" spans="1:6" ht="31.5">
      <c r="A2" s="3" t="s">
        <v>107</v>
      </c>
      <c r="B2" s="142" t="str">
        <f>'Summary and sign-off'!B2:F2</f>
        <v>Health and Disability Commissioner</v>
      </c>
      <c r="C2" s="142"/>
      <c r="D2" s="142"/>
      <c r="E2" s="142"/>
      <c r="F2" s="14"/>
    </row>
    <row r="3" spans="1:6" ht="47.25">
      <c r="A3" s="3" t="s">
        <v>108</v>
      </c>
      <c r="B3" s="142" t="str">
        <f>'Summary and sign-off'!B3:F3</f>
        <v>Morag McDowell</v>
      </c>
      <c r="C3" s="142"/>
      <c r="D3" s="142"/>
      <c r="E3" s="142"/>
      <c r="F3" s="14"/>
    </row>
    <row r="4" spans="1:6" ht="31.5">
      <c r="A4" s="3" t="s">
        <v>109</v>
      </c>
      <c r="B4" s="142">
        <f>'Summary and sign-off'!B4:F4</f>
        <v>45474</v>
      </c>
      <c r="C4" s="142"/>
      <c r="D4" s="142"/>
      <c r="E4" s="142"/>
      <c r="F4" s="14"/>
    </row>
    <row r="5" spans="1:6" ht="31.5">
      <c r="A5" s="3" t="s">
        <v>110</v>
      </c>
      <c r="B5" s="142">
        <f>'Summary and sign-off'!B5:F5</f>
        <v>45838</v>
      </c>
      <c r="C5" s="142"/>
      <c r="D5" s="142"/>
      <c r="E5" s="142"/>
      <c r="F5" s="14"/>
    </row>
    <row r="6" spans="1:6" ht="15.75">
      <c r="A6" s="3" t="s">
        <v>111</v>
      </c>
      <c r="B6" s="137" t="s">
        <v>78</v>
      </c>
      <c r="C6" s="137"/>
      <c r="D6" s="137"/>
      <c r="E6" s="137"/>
      <c r="F6" s="14"/>
    </row>
    <row r="7" spans="1:6" ht="31.5">
      <c r="A7" s="3" t="s">
        <v>52</v>
      </c>
      <c r="B7" s="137" t="s">
        <v>80</v>
      </c>
      <c r="C7" s="137"/>
      <c r="D7" s="137"/>
      <c r="E7" s="137"/>
      <c r="F7" s="14"/>
    </row>
    <row r="8" spans="1:6" ht="15.75">
      <c r="A8" s="146" t="s">
        <v>112</v>
      </c>
      <c r="B8" s="147"/>
      <c r="C8" s="147"/>
      <c r="D8" s="147"/>
      <c r="E8" s="147"/>
      <c r="F8" s="16"/>
    </row>
    <row r="9" spans="1:6">
      <c r="A9" s="148" t="s">
        <v>113</v>
      </c>
      <c r="B9" s="149"/>
      <c r="C9" s="149"/>
      <c r="D9" s="149"/>
      <c r="E9" s="149"/>
      <c r="F9" s="16"/>
    </row>
    <row r="10" spans="1:6" ht="15.75">
      <c r="A10" s="145" t="s">
        <v>114</v>
      </c>
      <c r="B10" s="150"/>
      <c r="C10" s="145"/>
      <c r="D10" s="145"/>
      <c r="E10" s="145"/>
      <c r="F10" s="25"/>
    </row>
    <row r="11" spans="1:6" ht="51">
      <c r="A11" s="20" t="s">
        <v>115</v>
      </c>
      <c r="B11" s="20" t="s">
        <v>116</v>
      </c>
      <c r="C11" s="20" t="s">
        <v>117</v>
      </c>
      <c r="D11" s="20" t="s">
        <v>204</v>
      </c>
      <c r="E11" s="20" t="s">
        <v>118</v>
      </c>
      <c r="F11" s="26"/>
    </row>
    <row r="12" spans="1:6" s="2" customFormat="1">
      <c r="A12" s="101"/>
      <c r="B12" s="98"/>
      <c r="C12" s="99"/>
      <c r="D12" s="99"/>
      <c r="E12" s="100"/>
      <c r="F12" s="1"/>
    </row>
    <row r="13" spans="1:6" s="2" customFormat="1">
      <c r="A13" s="101"/>
      <c r="B13" s="98"/>
      <c r="C13" s="99"/>
      <c r="D13" s="99"/>
      <c r="E13" s="100"/>
      <c r="F13" s="1"/>
    </row>
    <row r="14" spans="1:6" s="2" customFormat="1">
      <c r="A14" s="93"/>
      <c r="B14" s="94"/>
      <c r="C14" s="95"/>
      <c r="D14" s="95"/>
      <c r="E14" s="96"/>
      <c r="F14" s="1"/>
    </row>
    <row r="15" spans="1:6">
      <c r="A15" s="63" t="s">
        <v>119</v>
      </c>
      <c r="B15" s="64">
        <f>SUM(B12:B14)</f>
        <v>0</v>
      </c>
      <c r="C15" s="104" t="str">
        <f>IF(SUBTOTAL(3,B12:B14)=SUBTOTAL(103,B12:B14),'Summary and sign-off'!$A$48,'Summary and sign-off'!$A$49)</f>
        <v>Check - there are no hidden rows with data</v>
      </c>
      <c r="D15" s="143" t="str">
        <f>IF('Summary and sign-off'!F55='Summary and sign-off'!F54,'Summary and sign-off'!A51,'Summary and sign-off'!A50)</f>
        <v>Check - each entry provides sufficient information</v>
      </c>
      <c r="E15" s="143"/>
      <c r="F15" s="14"/>
    </row>
    <row r="16" spans="1:6">
      <c r="A16" s="14"/>
      <c r="B16" s="16"/>
      <c r="C16" s="14"/>
      <c r="D16" s="14"/>
      <c r="E16" s="14"/>
      <c r="F16" s="14"/>
    </row>
    <row r="17" spans="1:6" ht="15.75">
      <c r="A17" s="145" t="s">
        <v>120</v>
      </c>
      <c r="B17" s="145"/>
      <c r="C17" s="145"/>
      <c r="D17" s="145"/>
      <c r="E17" s="145"/>
      <c r="F17" s="25"/>
    </row>
    <row r="18" spans="1:6" ht="51">
      <c r="A18" s="20" t="s">
        <v>115</v>
      </c>
      <c r="B18" s="20" t="s">
        <v>59</v>
      </c>
      <c r="C18" s="20" t="s">
        <v>121</v>
      </c>
      <c r="D18" s="20" t="s">
        <v>204</v>
      </c>
      <c r="E18" s="20" t="s">
        <v>118</v>
      </c>
      <c r="F18" s="26"/>
    </row>
    <row r="19" spans="1:6" s="2" customFormat="1">
      <c r="A19" s="97">
        <v>45475</v>
      </c>
      <c r="B19" s="98">
        <f>126.43+384.7</f>
        <v>511.13</v>
      </c>
      <c r="C19" s="99" t="s">
        <v>183</v>
      </c>
      <c r="D19" s="99" t="s">
        <v>180</v>
      </c>
      <c r="E19" s="100" t="s">
        <v>182</v>
      </c>
      <c r="F19" s="1"/>
    </row>
    <row r="20" spans="1:6" s="2" customFormat="1">
      <c r="A20" s="97">
        <v>45497</v>
      </c>
      <c r="B20" s="98">
        <v>384.7</v>
      </c>
      <c r="C20" s="99" t="s">
        <v>208</v>
      </c>
      <c r="D20" s="99" t="s">
        <v>180</v>
      </c>
      <c r="E20" s="100" t="s">
        <v>182</v>
      </c>
      <c r="F20" s="1"/>
    </row>
    <row r="21" spans="1:6" s="2" customFormat="1">
      <c r="A21" s="97">
        <v>45505</v>
      </c>
      <c r="B21" s="98">
        <v>387.83</v>
      </c>
      <c r="C21" s="99" t="s">
        <v>217</v>
      </c>
      <c r="D21" s="99" t="s">
        <v>180</v>
      </c>
      <c r="E21" s="100" t="s">
        <v>182</v>
      </c>
      <c r="F21" s="1"/>
    </row>
    <row r="22" spans="1:6" s="2" customFormat="1">
      <c r="A22" s="97">
        <v>45505</v>
      </c>
      <c r="B22" s="98">
        <v>226.96</v>
      </c>
      <c r="C22" s="99" t="s">
        <v>217</v>
      </c>
      <c r="D22" s="99" t="s">
        <v>180</v>
      </c>
      <c r="E22" s="100" t="s">
        <v>182</v>
      </c>
      <c r="F22" s="1"/>
    </row>
    <row r="23" spans="1:6" s="2" customFormat="1">
      <c r="A23" s="97">
        <v>45510</v>
      </c>
      <c r="B23" s="98">
        <v>53.91</v>
      </c>
      <c r="C23" s="99" t="s">
        <v>181</v>
      </c>
      <c r="D23" s="99" t="s">
        <v>180</v>
      </c>
      <c r="E23" s="100" t="s">
        <v>182</v>
      </c>
      <c r="F23" s="1"/>
    </row>
    <row r="24" spans="1:6" s="2" customFormat="1">
      <c r="A24" s="97">
        <v>45512</v>
      </c>
      <c r="B24" s="98">
        <v>477.39</v>
      </c>
      <c r="C24" s="99" t="s">
        <v>181</v>
      </c>
      <c r="D24" s="99" t="s">
        <v>180</v>
      </c>
      <c r="E24" s="100" t="s">
        <v>182</v>
      </c>
      <c r="F24" s="1"/>
    </row>
    <row r="25" spans="1:6" s="2" customFormat="1">
      <c r="A25" s="97">
        <v>45550</v>
      </c>
      <c r="B25" s="98">
        <v>227.83</v>
      </c>
      <c r="C25" s="99" t="s">
        <v>209</v>
      </c>
      <c r="D25" s="99" t="s">
        <v>180</v>
      </c>
      <c r="E25" s="100" t="s">
        <v>182</v>
      </c>
      <c r="F25" s="1"/>
    </row>
    <row r="26" spans="1:6" s="2" customFormat="1">
      <c r="A26" s="97">
        <v>45564</v>
      </c>
      <c r="B26" s="98">
        <v>146.09</v>
      </c>
      <c r="C26" s="99" t="s">
        <v>209</v>
      </c>
      <c r="D26" s="99" t="s">
        <v>180</v>
      </c>
      <c r="E26" s="100" t="s">
        <v>182</v>
      </c>
      <c r="F26" s="1"/>
    </row>
    <row r="27" spans="1:6" s="2" customFormat="1">
      <c r="A27" s="97">
        <v>45565</v>
      </c>
      <c r="B27" s="98">
        <v>42.61</v>
      </c>
      <c r="C27" s="99" t="s">
        <v>218</v>
      </c>
      <c r="D27" s="99" t="s">
        <v>180</v>
      </c>
      <c r="E27" s="100" t="s">
        <v>182</v>
      </c>
      <c r="F27" s="1"/>
    </row>
    <row r="28" spans="1:6" s="2" customFormat="1">
      <c r="A28" s="97">
        <v>45566</v>
      </c>
      <c r="B28" s="98">
        <v>196.52</v>
      </c>
      <c r="C28" s="99" t="s">
        <v>218</v>
      </c>
      <c r="D28" s="99" t="s">
        <v>180</v>
      </c>
      <c r="E28" s="100" t="s">
        <v>182</v>
      </c>
      <c r="F28" s="1"/>
    </row>
    <row r="29" spans="1:6" s="2" customFormat="1">
      <c r="A29" s="97">
        <v>45574</v>
      </c>
      <c r="B29" s="98">
        <v>554.78</v>
      </c>
      <c r="C29" s="99" t="s">
        <v>183</v>
      </c>
      <c r="D29" s="99" t="s">
        <v>180</v>
      </c>
      <c r="E29" s="100" t="s">
        <v>182</v>
      </c>
      <c r="F29" s="1"/>
    </row>
    <row r="30" spans="1:6" s="2" customFormat="1">
      <c r="A30" s="97">
        <v>45588</v>
      </c>
      <c r="B30" s="98">
        <v>554.78</v>
      </c>
      <c r="C30" s="99" t="s">
        <v>210</v>
      </c>
      <c r="D30" s="99" t="s">
        <v>180</v>
      </c>
      <c r="E30" s="100" t="s">
        <v>182</v>
      </c>
      <c r="F30" s="1"/>
    </row>
    <row r="31" spans="1:6" s="2" customFormat="1">
      <c r="A31" s="97">
        <v>45601</v>
      </c>
      <c r="B31" s="98">
        <v>342.61</v>
      </c>
      <c r="C31" s="99" t="s">
        <v>211</v>
      </c>
      <c r="D31" s="99" t="s">
        <v>180</v>
      </c>
      <c r="E31" s="100" t="s">
        <v>182</v>
      </c>
      <c r="F31" s="1"/>
    </row>
    <row r="32" spans="1:6" s="2" customFormat="1">
      <c r="A32" s="97">
        <v>45616</v>
      </c>
      <c r="B32" s="98">
        <v>366.09</v>
      </c>
      <c r="C32" s="99" t="s">
        <v>219</v>
      </c>
      <c r="D32" s="99" t="s">
        <v>180</v>
      </c>
      <c r="E32" s="100" t="s">
        <v>182</v>
      </c>
      <c r="F32" s="1"/>
    </row>
    <row r="33" spans="1:6" s="2" customFormat="1" ht="25.5">
      <c r="A33" s="97">
        <v>45623</v>
      </c>
      <c r="B33" s="98">
        <v>420.87</v>
      </c>
      <c r="C33" s="99" t="s">
        <v>212</v>
      </c>
      <c r="D33" s="99" t="s">
        <v>180</v>
      </c>
      <c r="E33" s="100" t="s">
        <v>182</v>
      </c>
      <c r="F33" s="1"/>
    </row>
    <row r="34" spans="1:6" s="2" customFormat="1">
      <c r="A34" s="97">
        <v>45700</v>
      </c>
      <c r="B34" s="98">
        <v>346.09</v>
      </c>
      <c r="C34" s="99" t="s">
        <v>213</v>
      </c>
      <c r="D34" s="99" t="s">
        <v>180</v>
      </c>
      <c r="E34" s="100" t="s">
        <v>182</v>
      </c>
      <c r="F34" s="1"/>
    </row>
    <row r="35" spans="1:6" s="2" customFormat="1">
      <c r="A35" s="97">
        <v>45714</v>
      </c>
      <c r="B35" s="98">
        <v>426.09</v>
      </c>
      <c r="C35" s="99" t="s">
        <v>220</v>
      </c>
      <c r="D35" s="99" t="s">
        <v>180</v>
      </c>
      <c r="E35" s="100" t="s">
        <v>182</v>
      </c>
      <c r="F35" s="1"/>
    </row>
    <row r="36" spans="1:6" s="2" customFormat="1">
      <c r="A36" s="97">
        <v>45727</v>
      </c>
      <c r="B36" s="98">
        <v>440.87</v>
      </c>
      <c r="C36" s="99" t="s">
        <v>221</v>
      </c>
      <c r="D36" s="99" t="s">
        <v>180</v>
      </c>
      <c r="E36" s="100" t="s">
        <v>182</v>
      </c>
      <c r="F36" s="1"/>
    </row>
    <row r="37" spans="1:6" s="2" customFormat="1">
      <c r="A37" s="97">
        <v>45763</v>
      </c>
      <c r="B37" s="98">
        <v>627.83000000000004</v>
      </c>
      <c r="C37" s="99" t="s">
        <v>214</v>
      </c>
      <c r="D37" s="99" t="s">
        <v>180</v>
      </c>
      <c r="E37" s="100" t="s">
        <v>182</v>
      </c>
      <c r="F37" s="1"/>
    </row>
    <row r="38" spans="1:6" s="2" customFormat="1">
      <c r="A38" s="97">
        <v>45791</v>
      </c>
      <c r="B38" s="98">
        <v>520</v>
      </c>
      <c r="C38" s="99" t="s">
        <v>185</v>
      </c>
      <c r="D38" s="99" t="s">
        <v>180</v>
      </c>
      <c r="E38" s="100" t="s">
        <v>182</v>
      </c>
      <c r="F38" s="1"/>
    </row>
    <row r="39" spans="1:6" s="2" customFormat="1">
      <c r="A39" s="97">
        <v>45811</v>
      </c>
      <c r="B39" s="98">
        <v>378.26</v>
      </c>
      <c r="C39" s="99" t="s">
        <v>215</v>
      </c>
      <c r="D39" s="99" t="s">
        <v>180</v>
      </c>
      <c r="E39" s="100" t="s">
        <v>182</v>
      </c>
      <c r="F39" s="1"/>
    </row>
    <row r="40" spans="1:6" s="2" customFormat="1">
      <c r="A40" s="97">
        <v>45819</v>
      </c>
      <c r="B40" s="98">
        <v>466.96</v>
      </c>
      <c r="C40" s="99" t="s">
        <v>222</v>
      </c>
      <c r="D40" s="99" t="s">
        <v>180</v>
      </c>
      <c r="E40" s="100" t="s">
        <v>182</v>
      </c>
      <c r="F40" s="1"/>
    </row>
    <row r="41" spans="1:6" s="2" customFormat="1">
      <c r="A41" s="97">
        <v>45832</v>
      </c>
      <c r="B41" s="98">
        <v>480</v>
      </c>
      <c r="C41" s="99" t="s">
        <v>223</v>
      </c>
      <c r="D41" s="99" t="s">
        <v>180</v>
      </c>
      <c r="E41" s="100" t="s">
        <v>182</v>
      </c>
      <c r="F41" s="1"/>
    </row>
    <row r="42" spans="1:6" s="2" customFormat="1">
      <c r="A42" s="97"/>
      <c r="B42" s="98"/>
      <c r="C42" s="99"/>
      <c r="D42" s="99"/>
      <c r="E42" s="100"/>
      <c r="F42" s="1"/>
    </row>
    <row r="43" spans="1:6" s="2" customFormat="1">
      <c r="A43" s="97">
        <v>45475</v>
      </c>
      <c r="B43" s="98">
        <v>173.91</v>
      </c>
      <c r="C43" s="99" t="s">
        <v>183</v>
      </c>
      <c r="D43" s="99" t="s">
        <v>206</v>
      </c>
      <c r="E43" s="100" t="s">
        <v>182</v>
      </c>
      <c r="F43" s="1"/>
    </row>
    <row r="44" spans="1:6" s="2" customFormat="1">
      <c r="A44" s="97">
        <v>45475</v>
      </c>
      <c r="B44" s="98">
        <v>18.260000000000002</v>
      </c>
      <c r="C44" s="99" t="s">
        <v>183</v>
      </c>
      <c r="D44" s="99" t="s">
        <v>186</v>
      </c>
      <c r="E44" s="100" t="s">
        <v>182</v>
      </c>
      <c r="F44" s="1"/>
    </row>
    <row r="45" spans="1:6" s="2" customFormat="1">
      <c r="A45" s="97">
        <v>45497</v>
      </c>
      <c r="B45" s="98">
        <v>173.91</v>
      </c>
      <c r="C45" s="99" t="s">
        <v>208</v>
      </c>
      <c r="D45" s="99" t="s">
        <v>206</v>
      </c>
      <c r="E45" s="100" t="s">
        <v>182</v>
      </c>
      <c r="F45" s="1"/>
    </row>
    <row r="46" spans="1:6" s="2" customFormat="1">
      <c r="A46" s="97">
        <v>45497</v>
      </c>
      <c r="B46" s="98">
        <v>18.170000000000002</v>
      </c>
      <c r="C46" s="99" t="s">
        <v>183</v>
      </c>
      <c r="D46" s="99" t="s">
        <v>186</v>
      </c>
      <c r="E46" s="100" t="s">
        <v>182</v>
      </c>
      <c r="F46" s="1"/>
    </row>
    <row r="47" spans="1:6" s="2" customFormat="1">
      <c r="A47" s="97">
        <v>45510</v>
      </c>
      <c r="B47" s="98">
        <v>347.83</v>
      </c>
      <c r="C47" s="99" t="s">
        <v>224</v>
      </c>
      <c r="D47" s="99" t="s">
        <v>205</v>
      </c>
      <c r="E47" s="100" t="s">
        <v>182</v>
      </c>
      <c r="F47" s="1"/>
    </row>
    <row r="48" spans="1:6" s="2" customFormat="1">
      <c r="A48" s="97">
        <v>45512</v>
      </c>
      <c r="B48" s="98">
        <v>36.369999999999997</v>
      </c>
      <c r="C48" s="99" t="s">
        <v>224</v>
      </c>
      <c r="D48" s="99" t="s">
        <v>186</v>
      </c>
      <c r="E48" s="100" t="s">
        <v>182</v>
      </c>
      <c r="F48" s="1"/>
    </row>
    <row r="49" spans="1:6" s="2" customFormat="1">
      <c r="A49" s="97">
        <v>45550</v>
      </c>
      <c r="B49" s="98">
        <v>347.83</v>
      </c>
      <c r="C49" s="99" t="s">
        <v>209</v>
      </c>
      <c r="D49" s="99" t="s">
        <v>205</v>
      </c>
      <c r="E49" s="100" t="s">
        <v>182</v>
      </c>
      <c r="F49" s="1"/>
    </row>
    <row r="50" spans="1:6" s="2" customFormat="1">
      <c r="A50" s="97">
        <v>45564</v>
      </c>
      <c r="B50" s="98">
        <v>347.83</v>
      </c>
      <c r="C50" s="99" t="s">
        <v>209</v>
      </c>
      <c r="D50" s="99" t="s">
        <v>205</v>
      </c>
      <c r="E50" s="100" t="s">
        <v>182</v>
      </c>
      <c r="F50" s="1"/>
    </row>
    <row r="51" spans="1:6" s="2" customFormat="1">
      <c r="A51" s="97">
        <v>45565</v>
      </c>
      <c r="B51" s="98">
        <v>148</v>
      </c>
      <c r="C51" s="99" t="s">
        <v>183</v>
      </c>
      <c r="D51" s="99" t="s">
        <v>206</v>
      </c>
      <c r="E51" s="100" t="s">
        <v>182</v>
      </c>
      <c r="F51" s="1"/>
    </row>
    <row r="52" spans="1:6" s="2" customFormat="1">
      <c r="A52" s="97">
        <v>45565</v>
      </c>
      <c r="B52" s="98">
        <v>16.68</v>
      </c>
      <c r="C52" s="99" t="s">
        <v>218</v>
      </c>
      <c r="D52" s="99" t="s">
        <v>186</v>
      </c>
      <c r="E52" s="100" t="s">
        <v>182</v>
      </c>
      <c r="F52" s="1"/>
    </row>
    <row r="53" spans="1:6" s="2" customFormat="1">
      <c r="A53" s="97">
        <v>45574</v>
      </c>
      <c r="B53" s="98">
        <v>20.350000000000001</v>
      </c>
      <c r="C53" s="99" t="s">
        <v>183</v>
      </c>
      <c r="D53" s="99" t="s">
        <v>186</v>
      </c>
      <c r="E53" s="100" t="s">
        <v>182</v>
      </c>
      <c r="F53" s="1"/>
    </row>
    <row r="54" spans="1:6" s="2" customFormat="1">
      <c r="A54" s="97">
        <v>45588</v>
      </c>
      <c r="B54" s="98">
        <v>146.96</v>
      </c>
      <c r="C54" s="99" t="s">
        <v>183</v>
      </c>
      <c r="D54" s="99" t="s">
        <v>206</v>
      </c>
      <c r="E54" s="100" t="s">
        <v>182</v>
      </c>
      <c r="F54" s="1"/>
    </row>
    <row r="55" spans="1:6" s="2" customFormat="1">
      <c r="A55" s="97">
        <v>45589</v>
      </c>
      <c r="B55" s="98">
        <v>30.43</v>
      </c>
      <c r="C55" s="99" t="s">
        <v>183</v>
      </c>
      <c r="D55" s="99" t="s">
        <v>186</v>
      </c>
      <c r="E55" s="100" t="s">
        <v>182</v>
      </c>
      <c r="F55" s="1"/>
    </row>
    <row r="56" spans="1:6" s="2" customFormat="1">
      <c r="A56" s="97">
        <v>45601</v>
      </c>
      <c r="B56" s="98">
        <v>173.91</v>
      </c>
      <c r="C56" s="99" t="s">
        <v>211</v>
      </c>
      <c r="D56" s="99" t="s">
        <v>206</v>
      </c>
      <c r="E56" s="100" t="s">
        <v>182</v>
      </c>
      <c r="F56" s="1"/>
    </row>
    <row r="57" spans="1:6" s="2" customFormat="1">
      <c r="A57" s="97">
        <v>45602</v>
      </c>
      <c r="B57" s="98">
        <v>32.82</v>
      </c>
      <c r="C57" s="99" t="s">
        <v>183</v>
      </c>
      <c r="D57" s="99" t="s">
        <v>186</v>
      </c>
      <c r="E57" s="100" t="s">
        <v>182</v>
      </c>
      <c r="F57" s="1"/>
    </row>
    <row r="58" spans="1:6" s="2" customFormat="1" ht="25.5">
      <c r="A58" s="97">
        <v>45623</v>
      </c>
      <c r="B58" s="98">
        <v>173.91</v>
      </c>
      <c r="C58" s="99" t="s">
        <v>212</v>
      </c>
      <c r="D58" s="99" t="s">
        <v>206</v>
      </c>
      <c r="E58" s="100" t="s">
        <v>182</v>
      </c>
      <c r="F58" s="1"/>
    </row>
    <row r="59" spans="1:6" s="2" customFormat="1">
      <c r="A59" s="97">
        <v>45700</v>
      </c>
      <c r="B59" s="98">
        <v>173.91</v>
      </c>
      <c r="C59" s="99" t="s">
        <v>184</v>
      </c>
      <c r="D59" s="99" t="s">
        <v>206</v>
      </c>
      <c r="E59" s="100" t="s">
        <v>182</v>
      </c>
      <c r="F59" s="1"/>
    </row>
    <row r="60" spans="1:6" s="2" customFormat="1">
      <c r="A60" s="97">
        <v>45714</v>
      </c>
      <c r="B60" s="98">
        <v>173.91</v>
      </c>
      <c r="C60" s="99" t="s">
        <v>220</v>
      </c>
      <c r="D60" s="99" t="s">
        <v>206</v>
      </c>
      <c r="E60" s="100" t="s">
        <v>182</v>
      </c>
      <c r="F60" s="1"/>
    </row>
    <row r="61" spans="1:6" s="2" customFormat="1">
      <c r="A61" s="97">
        <v>45715</v>
      </c>
      <c r="B61" s="98">
        <v>32.82</v>
      </c>
      <c r="C61" s="99" t="s">
        <v>220</v>
      </c>
      <c r="D61" s="99" t="s">
        <v>186</v>
      </c>
      <c r="E61" s="100" t="s">
        <v>182</v>
      </c>
      <c r="F61" s="1"/>
    </row>
    <row r="62" spans="1:6" s="2" customFormat="1">
      <c r="A62" s="97">
        <v>45727</v>
      </c>
      <c r="B62" s="98">
        <v>173.91</v>
      </c>
      <c r="C62" s="99" t="s">
        <v>221</v>
      </c>
      <c r="D62" s="99" t="s">
        <v>206</v>
      </c>
      <c r="E62" s="100" t="s">
        <v>182</v>
      </c>
      <c r="F62" s="1"/>
    </row>
    <row r="63" spans="1:6" s="2" customFormat="1">
      <c r="A63" s="97">
        <v>45727</v>
      </c>
      <c r="B63" s="98">
        <v>15.79</v>
      </c>
      <c r="C63" s="99" t="s">
        <v>221</v>
      </c>
      <c r="D63" s="99" t="s">
        <v>186</v>
      </c>
      <c r="E63" s="100" t="s">
        <v>182</v>
      </c>
      <c r="F63" s="1"/>
    </row>
    <row r="64" spans="1:6" s="2" customFormat="1">
      <c r="A64" s="97">
        <v>45763</v>
      </c>
      <c r="B64" s="98">
        <v>209.57</v>
      </c>
      <c r="C64" s="99" t="s">
        <v>183</v>
      </c>
      <c r="D64" s="99" t="s">
        <v>207</v>
      </c>
      <c r="E64" s="100" t="s">
        <v>182</v>
      </c>
      <c r="F64" s="1"/>
    </row>
    <row r="65" spans="1:6" s="2" customFormat="1">
      <c r="A65" s="97">
        <v>45791</v>
      </c>
      <c r="B65" s="98">
        <v>173.04</v>
      </c>
      <c r="C65" s="99" t="s">
        <v>185</v>
      </c>
      <c r="D65" s="99" t="s">
        <v>206</v>
      </c>
      <c r="E65" s="100" t="s">
        <v>182</v>
      </c>
      <c r="F65" s="1"/>
    </row>
    <row r="66" spans="1:6" s="2" customFormat="1">
      <c r="A66" s="97">
        <v>45811</v>
      </c>
      <c r="B66" s="98">
        <f>364.35-203.48</f>
        <v>160.87000000000003</v>
      </c>
      <c r="C66" s="99" t="s">
        <v>215</v>
      </c>
      <c r="D66" s="99" t="s">
        <v>206</v>
      </c>
      <c r="E66" s="100" t="s">
        <v>182</v>
      </c>
      <c r="F66" s="1"/>
    </row>
    <row r="67" spans="1:6" s="2" customFormat="1">
      <c r="A67" s="97">
        <v>45811</v>
      </c>
      <c r="B67" s="98">
        <v>29.27</v>
      </c>
      <c r="C67" s="99" t="s">
        <v>215</v>
      </c>
      <c r="D67" s="99" t="s">
        <v>186</v>
      </c>
      <c r="E67" s="100" t="s">
        <v>182</v>
      </c>
      <c r="F67" s="1"/>
    </row>
    <row r="68" spans="1:6" s="2" customFormat="1">
      <c r="A68" s="97">
        <v>45819</v>
      </c>
      <c r="B68" s="98">
        <v>213.04</v>
      </c>
      <c r="C68" s="99" t="s">
        <v>222</v>
      </c>
      <c r="D68" s="99" t="s">
        <v>207</v>
      </c>
      <c r="E68" s="100" t="s">
        <v>182</v>
      </c>
      <c r="F68" s="1"/>
    </row>
    <row r="69" spans="1:6" s="2" customFormat="1">
      <c r="A69" s="97">
        <v>45819</v>
      </c>
      <c r="B69" s="98">
        <f>275.51-119.86</f>
        <v>155.64999999999998</v>
      </c>
      <c r="C69" s="99" t="s">
        <v>223</v>
      </c>
      <c r="D69" s="99" t="s">
        <v>206</v>
      </c>
      <c r="E69" s="100" t="s">
        <v>182</v>
      </c>
      <c r="F69" s="1"/>
    </row>
    <row r="70" spans="1:6" s="2" customFormat="1">
      <c r="A70" s="97">
        <v>45832</v>
      </c>
      <c r="B70" s="98">
        <v>20.3</v>
      </c>
      <c r="C70" s="99" t="s">
        <v>223</v>
      </c>
      <c r="D70" s="99" t="s">
        <v>186</v>
      </c>
      <c r="E70" s="100" t="s">
        <v>182</v>
      </c>
      <c r="F70" s="1"/>
    </row>
    <row r="71" spans="1:6" s="2" customFormat="1">
      <c r="A71" s="97"/>
      <c r="B71" s="98"/>
      <c r="C71" s="99"/>
      <c r="D71" s="99"/>
      <c r="E71" s="100"/>
      <c r="F71" s="1"/>
    </row>
    <row r="72" spans="1:6" s="2" customFormat="1">
      <c r="A72" s="97">
        <v>45504</v>
      </c>
      <c r="B72" s="98">
        <v>365.54</v>
      </c>
      <c r="C72" s="99" t="s">
        <v>188</v>
      </c>
      <c r="D72" s="99" t="s">
        <v>187</v>
      </c>
      <c r="E72" s="100" t="s">
        <v>182</v>
      </c>
      <c r="F72" s="1"/>
    </row>
    <row r="73" spans="1:6" s="2" customFormat="1">
      <c r="A73" s="97">
        <v>45535</v>
      </c>
      <c r="B73" s="98">
        <v>154.63999999999999</v>
      </c>
      <c r="C73" s="99" t="s">
        <v>188</v>
      </c>
      <c r="D73" s="99" t="s">
        <v>187</v>
      </c>
      <c r="E73" s="100" t="s">
        <v>182</v>
      </c>
      <c r="F73" s="1"/>
    </row>
    <row r="74" spans="1:6" s="2" customFormat="1">
      <c r="A74" s="97">
        <v>45535</v>
      </c>
      <c r="B74" s="98">
        <v>50.98</v>
      </c>
      <c r="C74" s="99" t="s">
        <v>188</v>
      </c>
      <c r="D74" s="99" t="s">
        <v>189</v>
      </c>
      <c r="E74" s="100" t="s">
        <v>182</v>
      </c>
      <c r="F74" s="1"/>
    </row>
    <row r="75" spans="1:6" s="2" customFormat="1">
      <c r="A75" s="97">
        <v>45565</v>
      </c>
      <c r="B75" s="98">
        <v>157.72</v>
      </c>
      <c r="C75" s="99" t="s">
        <v>188</v>
      </c>
      <c r="D75" s="99" t="s">
        <v>187</v>
      </c>
      <c r="E75" s="100" t="s">
        <v>182</v>
      </c>
      <c r="F75" s="1"/>
    </row>
    <row r="76" spans="1:6" s="2" customFormat="1">
      <c r="A76" s="97">
        <v>45565</v>
      </c>
      <c r="B76" s="98">
        <v>65.900000000000006</v>
      </c>
      <c r="C76" s="99" t="s">
        <v>188</v>
      </c>
      <c r="D76" s="99" t="s">
        <v>189</v>
      </c>
      <c r="E76" s="100" t="s">
        <v>182</v>
      </c>
      <c r="F76" s="1"/>
    </row>
    <row r="77" spans="1:6" s="2" customFormat="1">
      <c r="A77" s="97">
        <v>45596</v>
      </c>
      <c r="B77" s="98">
        <v>326.51</v>
      </c>
      <c r="C77" s="99" t="s">
        <v>188</v>
      </c>
      <c r="D77" s="99" t="s">
        <v>187</v>
      </c>
      <c r="E77" s="100" t="s">
        <v>182</v>
      </c>
      <c r="F77" s="1"/>
    </row>
    <row r="78" spans="1:6" s="2" customFormat="1">
      <c r="A78" s="97">
        <v>45596</v>
      </c>
      <c r="B78" s="98">
        <v>55.57</v>
      </c>
      <c r="C78" s="99" t="s">
        <v>188</v>
      </c>
      <c r="D78" s="99" t="s">
        <v>189</v>
      </c>
      <c r="E78" s="100" t="s">
        <v>182</v>
      </c>
      <c r="F78" s="1"/>
    </row>
    <row r="79" spans="1:6" s="2" customFormat="1">
      <c r="A79" s="97">
        <v>45626</v>
      </c>
      <c r="B79" s="98">
        <v>179.23</v>
      </c>
      <c r="C79" s="99" t="s">
        <v>188</v>
      </c>
      <c r="D79" s="99" t="s">
        <v>187</v>
      </c>
      <c r="E79" s="100" t="s">
        <v>182</v>
      </c>
      <c r="F79" s="1"/>
    </row>
    <row r="80" spans="1:6" s="2" customFormat="1">
      <c r="A80" s="97">
        <v>45626</v>
      </c>
      <c r="B80" s="98">
        <v>99.96</v>
      </c>
      <c r="C80" s="99" t="s">
        <v>188</v>
      </c>
      <c r="D80" s="99" t="s">
        <v>189</v>
      </c>
      <c r="E80" s="100" t="s">
        <v>182</v>
      </c>
      <c r="F80" s="1"/>
    </row>
    <row r="81" spans="1:6" s="2" customFormat="1">
      <c r="A81" s="97">
        <v>45716</v>
      </c>
      <c r="B81" s="98">
        <v>58.35</v>
      </c>
      <c r="C81" s="99" t="s">
        <v>188</v>
      </c>
      <c r="D81" s="99" t="s">
        <v>189</v>
      </c>
      <c r="E81" s="100" t="s">
        <v>182</v>
      </c>
      <c r="F81" s="1"/>
    </row>
    <row r="82" spans="1:6" s="2" customFormat="1">
      <c r="A82" s="97">
        <v>45716</v>
      </c>
      <c r="B82" s="98">
        <v>292.23</v>
      </c>
      <c r="C82" s="99" t="s">
        <v>188</v>
      </c>
      <c r="D82" s="99" t="s">
        <v>187</v>
      </c>
      <c r="E82" s="100" t="s">
        <v>182</v>
      </c>
      <c r="F82" s="1"/>
    </row>
    <row r="83" spans="1:6" s="2" customFormat="1">
      <c r="A83" s="97">
        <v>45747</v>
      </c>
      <c r="B83" s="98">
        <v>134.66</v>
      </c>
      <c r="C83" s="99" t="s">
        <v>188</v>
      </c>
      <c r="D83" s="99" t="s">
        <v>187</v>
      </c>
      <c r="E83" s="100" t="s">
        <v>182</v>
      </c>
      <c r="F83" s="1"/>
    </row>
    <row r="84" spans="1:6" s="2" customFormat="1">
      <c r="A84" s="97">
        <v>45777</v>
      </c>
      <c r="B84" s="98">
        <v>68.760000000000005</v>
      </c>
      <c r="C84" s="99" t="s">
        <v>188</v>
      </c>
      <c r="D84" s="99" t="s">
        <v>187</v>
      </c>
      <c r="E84" s="100" t="s">
        <v>182</v>
      </c>
      <c r="F84" s="1"/>
    </row>
    <row r="85" spans="1:6" s="2" customFormat="1">
      <c r="A85" s="97">
        <v>45808</v>
      </c>
      <c r="B85" s="98">
        <v>15.59</v>
      </c>
      <c r="C85" s="99" t="s">
        <v>188</v>
      </c>
      <c r="D85" s="99" t="s">
        <v>189</v>
      </c>
      <c r="E85" s="100" t="s">
        <v>182</v>
      </c>
      <c r="F85" s="1"/>
    </row>
    <row r="86" spans="1:6" s="2" customFormat="1">
      <c r="A86" s="97">
        <v>45808</v>
      </c>
      <c r="B86" s="98">
        <v>228.07</v>
      </c>
      <c r="C86" s="99" t="s">
        <v>188</v>
      </c>
      <c r="D86" s="99" t="s">
        <v>187</v>
      </c>
      <c r="E86" s="100" t="s">
        <v>182</v>
      </c>
      <c r="F86" s="1"/>
    </row>
    <row r="87" spans="1:6" s="2" customFormat="1">
      <c r="A87" s="97">
        <v>45838</v>
      </c>
      <c r="B87" s="98">
        <v>151.34</v>
      </c>
      <c r="C87" s="99" t="s">
        <v>188</v>
      </c>
      <c r="D87" s="99" t="s">
        <v>187</v>
      </c>
      <c r="E87" s="100" t="s">
        <v>182</v>
      </c>
      <c r="F87" s="1"/>
    </row>
    <row r="88" spans="1:6" s="2" customFormat="1">
      <c r="A88" s="97"/>
      <c r="B88" s="98"/>
      <c r="C88" s="99"/>
      <c r="D88" s="99"/>
      <c r="E88" s="100"/>
      <c r="F88" s="1"/>
    </row>
    <row r="89" spans="1:6" s="2" customFormat="1">
      <c r="A89" s="97">
        <v>45616</v>
      </c>
      <c r="B89" s="98">
        <v>53.91</v>
      </c>
      <c r="C89" s="99" t="s">
        <v>183</v>
      </c>
      <c r="D89" s="99" t="s">
        <v>190</v>
      </c>
      <c r="E89" s="100" t="s">
        <v>216</v>
      </c>
      <c r="F89" s="1"/>
    </row>
    <row r="90" spans="1:6" s="2" customFormat="1">
      <c r="A90" s="97">
        <v>45811</v>
      </c>
      <c r="B90" s="98">
        <v>74.78</v>
      </c>
      <c r="C90" s="99" t="s">
        <v>183</v>
      </c>
      <c r="D90" s="99" t="s">
        <v>190</v>
      </c>
      <c r="E90" s="100" t="s">
        <v>216</v>
      </c>
      <c r="F90" s="1"/>
    </row>
    <row r="91" spans="1:6" s="2" customFormat="1">
      <c r="A91" s="97">
        <v>45814</v>
      </c>
      <c r="B91" s="98">
        <v>73.040000000000006</v>
      </c>
      <c r="C91" s="99" t="s">
        <v>183</v>
      </c>
      <c r="D91" s="99" t="s">
        <v>190</v>
      </c>
      <c r="E91" s="100" t="s">
        <v>216</v>
      </c>
      <c r="F91" s="1"/>
    </row>
    <row r="92" spans="1:6" s="2" customFormat="1">
      <c r="A92" s="97">
        <v>45831</v>
      </c>
      <c r="B92" s="98">
        <v>74.78</v>
      </c>
      <c r="C92" s="99" t="s">
        <v>183</v>
      </c>
      <c r="D92" s="99" t="s">
        <v>190</v>
      </c>
      <c r="E92" s="100" t="s">
        <v>216</v>
      </c>
      <c r="F92" s="1"/>
    </row>
    <row r="93" spans="1:6" s="2" customFormat="1">
      <c r="A93" s="97"/>
      <c r="B93" s="98"/>
      <c r="C93" s="99"/>
      <c r="D93" s="99"/>
      <c r="E93" s="100"/>
      <c r="F93" s="1"/>
    </row>
    <row r="94" spans="1:6">
      <c r="A94" s="63" t="s">
        <v>122</v>
      </c>
      <c r="B94" s="64">
        <f>SUM(B19:B93)</f>
        <v>15001.010000000002</v>
      </c>
      <c r="C94" s="104" t="str">
        <f>IF(SUBTOTAL(3,B19:B93)=SUBTOTAL(103,B19:B93),'Summary and sign-off'!$A$48,'Summary and sign-off'!$A$49)</f>
        <v>Check - there are no hidden rows with data</v>
      </c>
      <c r="D94" s="143" t="str">
        <f>IF('Summary and sign-off'!F56='Summary and sign-off'!F54,'Summary and sign-off'!A51,'Summary and sign-off'!A50)</f>
        <v>Check - each entry provides sufficient information</v>
      </c>
      <c r="E94" s="143"/>
      <c r="F94" s="14"/>
    </row>
    <row r="95" spans="1:6">
      <c r="A95" s="14"/>
      <c r="B95" s="16"/>
      <c r="C95" s="14"/>
      <c r="D95" s="14"/>
      <c r="E95" s="14"/>
      <c r="F95" s="14"/>
    </row>
    <row r="96" spans="1:6" ht="15.75">
      <c r="A96" s="145" t="s">
        <v>123</v>
      </c>
      <c r="B96" s="145"/>
      <c r="C96" s="145"/>
      <c r="D96" s="145"/>
      <c r="E96" s="145"/>
      <c r="F96" s="14"/>
    </row>
    <row r="97" spans="1:6" ht="25.5">
      <c r="A97" s="20" t="s">
        <v>115</v>
      </c>
      <c r="B97" s="20" t="s">
        <v>59</v>
      </c>
      <c r="C97" s="20" t="s">
        <v>124</v>
      </c>
      <c r="D97" s="20" t="s">
        <v>125</v>
      </c>
      <c r="E97" s="20" t="s">
        <v>118</v>
      </c>
      <c r="F97" s="24"/>
    </row>
    <row r="98" spans="1:6" s="2" customFormat="1">
      <c r="A98" s="97"/>
      <c r="B98" s="98"/>
      <c r="C98" s="99"/>
      <c r="D98" s="99"/>
      <c r="E98" s="100"/>
      <c r="F98" s="1"/>
    </row>
    <row r="99" spans="1:6" s="2" customFormat="1">
      <c r="A99" s="97"/>
      <c r="B99" s="98"/>
      <c r="C99" s="99"/>
      <c r="D99" s="99"/>
      <c r="E99" s="100"/>
      <c r="F99" s="1"/>
    </row>
    <row r="100" spans="1:6" s="2" customFormat="1">
      <c r="A100" s="97"/>
      <c r="B100" s="98"/>
      <c r="C100" s="99"/>
      <c r="D100" s="99"/>
      <c r="E100" s="100"/>
      <c r="F100" s="1"/>
    </row>
    <row r="101" spans="1:6" s="2" customFormat="1">
      <c r="A101" s="97"/>
      <c r="B101" s="98"/>
      <c r="C101" s="99"/>
      <c r="D101" s="99"/>
      <c r="E101" s="100"/>
      <c r="F101" s="1"/>
    </row>
    <row r="102" spans="1:6" s="2" customFormat="1">
      <c r="A102" s="97"/>
      <c r="B102" s="98"/>
      <c r="C102" s="99"/>
      <c r="D102" s="99"/>
      <c r="E102" s="100"/>
      <c r="F102" s="1"/>
    </row>
    <row r="103" spans="1:6" s="2" customFormat="1">
      <c r="A103" s="97"/>
      <c r="B103" s="98"/>
      <c r="C103" s="99"/>
      <c r="D103" s="99"/>
      <c r="E103" s="100"/>
      <c r="F103" s="1"/>
    </row>
    <row r="104" spans="1:6" s="2" customFormat="1">
      <c r="A104" s="97"/>
      <c r="B104" s="98"/>
      <c r="C104" s="99"/>
      <c r="D104" s="99"/>
      <c r="E104" s="100"/>
      <c r="F104" s="1"/>
    </row>
    <row r="105" spans="1:6" s="2" customFormat="1">
      <c r="A105" s="97"/>
      <c r="B105" s="98"/>
      <c r="C105" s="99"/>
      <c r="D105" s="99"/>
      <c r="E105" s="100"/>
      <c r="F105" s="1"/>
    </row>
    <row r="106" spans="1:6" s="2" customFormat="1">
      <c r="A106" s="97"/>
      <c r="B106" s="98"/>
      <c r="C106" s="99"/>
      <c r="D106" s="99"/>
      <c r="E106" s="100"/>
      <c r="F106" s="1"/>
    </row>
    <row r="107" spans="1:6" s="2" customFormat="1">
      <c r="A107" s="86"/>
      <c r="B107" s="87"/>
      <c r="C107" s="88"/>
      <c r="D107" s="88"/>
      <c r="E107" s="89"/>
      <c r="F107" s="1"/>
    </row>
    <row r="108" spans="1:6">
      <c r="A108" s="63" t="s">
        <v>126</v>
      </c>
      <c r="B108" s="64">
        <f>SUM(B98:B107)</f>
        <v>0</v>
      </c>
      <c r="C108" s="104" t="str">
        <f>IF(SUBTOTAL(3,B98:B107)=SUBTOTAL(103,B98:B107),'Summary and sign-off'!$A$48,'Summary and sign-off'!$A$49)</f>
        <v>Check - there are no hidden rows with data</v>
      </c>
      <c r="D108" s="143" t="str">
        <f>IF('Summary and sign-off'!F57='Summary and sign-off'!F54,'Summary and sign-off'!A51,'Summary and sign-off'!A50)</f>
        <v>Check - each entry provides sufficient information</v>
      </c>
      <c r="E108" s="143"/>
      <c r="F108" s="14"/>
    </row>
    <row r="109" spans="1:6">
      <c r="A109" s="14"/>
      <c r="B109" s="49"/>
      <c r="C109" s="16"/>
      <c r="D109" s="14"/>
      <c r="E109" s="14"/>
      <c r="F109" s="14"/>
    </row>
    <row r="110" spans="1:6" ht="30">
      <c r="A110" s="27" t="s">
        <v>127</v>
      </c>
      <c r="B110" s="50">
        <f>B15+B94+B108</f>
        <v>15001.010000000002</v>
      </c>
      <c r="C110" s="28"/>
      <c r="D110" s="28"/>
      <c r="E110" s="28"/>
      <c r="F110" s="14"/>
    </row>
    <row r="111" spans="1:6">
      <c r="A111" s="14"/>
      <c r="B111" s="16"/>
      <c r="C111" s="14"/>
      <c r="D111" s="14"/>
      <c r="E111" s="14"/>
      <c r="F111" s="14"/>
    </row>
    <row r="112" spans="1:6">
      <c r="A112" s="15" t="s">
        <v>70</v>
      </c>
      <c r="B112" s="16"/>
      <c r="C112" s="14"/>
      <c r="D112" s="14"/>
      <c r="E112" s="14"/>
      <c r="F112" s="14"/>
    </row>
    <row r="113" spans="1:6">
      <c r="A113" s="17" t="s">
        <v>128</v>
      </c>
      <c r="F113" s="14"/>
    </row>
    <row r="114" spans="1:6">
      <c r="A114" s="17" t="s">
        <v>129</v>
      </c>
      <c r="B114" s="14"/>
      <c r="D114" s="14"/>
      <c r="F114" s="14"/>
    </row>
    <row r="115" spans="1:6">
      <c r="A115" s="17" t="s">
        <v>130</v>
      </c>
      <c r="F115" s="14"/>
    </row>
    <row r="116" spans="1:6">
      <c r="A116" s="17" t="s">
        <v>76</v>
      </c>
      <c r="B116" s="16"/>
      <c r="C116" s="14"/>
      <c r="D116" s="14"/>
      <c r="E116" s="14"/>
      <c r="F116" s="14"/>
    </row>
    <row r="117" spans="1:6">
      <c r="A117" s="17" t="s">
        <v>131</v>
      </c>
      <c r="B117" s="14"/>
      <c r="D117" s="14"/>
      <c r="F117" s="14"/>
    </row>
    <row r="118" spans="1:6">
      <c r="A118" s="17" t="s">
        <v>132</v>
      </c>
      <c r="F118" s="14"/>
    </row>
    <row r="119" spans="1:6">
      <c r="A119" s="17" t="s">
        <v>133</v>
      </c>
      <c r="B119" s="17"/>
      <c r="C119" s="17"/>
      <c r="D119" s="17"/>
      <c r="F119" s="14"/>
    </row>
    <row r="120" spans="1:6">
      <c r="A120" s="22"/>
      <c r="B120" s="14"/>
      <c r="C120" s="14"/>
      <c r="D120" s="14"/>
      <c r="E120" s="14"/>
      <c r="F120" s="14"/>
    </row>
    <row r="121" spans="1:6">
      <c r="A121" s="22"/>
      <c r="B121" s="14"/>
      <c r="C121" s="14"/>
      <c r="D121" s="14"/>
      <c r="E121" s="14"/>
      <c r="F121" s="14"/>
    </row>
    <row r="129" spans="1:6">
      <c r="A129" s="22"/>
      <c r="B129" s="14"/>
      <c r="C129" s="14"/>
      <c r="D129" s="14"/>
      <c r="E129" s="14"/>
      <c r="F129" s="14"/>
    </row>
    <row r="130" spans="1:6">
      <c r="A130" s="22"/>
      <c r="B130" s="14"/>
      <c r="C130" s="14"/>
      <c r="D130" s="14"/>
      <c r="E130" s="14"/>
      <c r="F130" s="14"/>
    </row>
    <row r="131" spans="1:6">
      <c r="A131" s="22"/>
      <c r="B131" s="14"/>
      <c r="C131" s="14"/>
      <c r="D131" s="14"/>
      <c r="E131" s="14"/>
      <c r="F131" s="14"/>
    </row>
    <row r="132" spans="1:6">
      <c r="A132" s="22"/>
      <c r="B132" s="14"/>
      <c r="C132" s="14"/>
      <c r="D132" s="14"/>
      <c r="E132" s="14"/>
      <c r="F132" s="14"/>
    </row>
    <row r="133" spans="1:6">
      <c r="A133" s="22"/>
      <c r="B133" s="14"/>
      <c r="C133" s="14"/>
      <c r="D133" s="14"/>
      <c r="E133" s="14"/>
      <c r="F133" s="14"/>
    </row>
  </sheetData>
  <sheetProtection formatCells="0" formatRows="0" insertColumns="0" insertRows="0" deleteRows="0"/>
  <sortState xmlns:xlrd2="http://schemas.microsoft.com/office/spreadsheetml/2017/richdata2" ref="A43:E70">
    <sortCondition ref="A43:A70"/>
  </sortState>
  <mergeCells count="15">
    <mergeCell ref="B7:E7"/>
    <mergeCell ref="B5:E5"/>
    <mergeCell ref="D108:E108"/>
    <mergeCell ref="A1:E1"/>
    <mergeCell ref="A17:E17"/>
    <mergeCell ref="A96:E96"/>
    <mergeCell ref="B2:E2"/>
    <mergeCell ref="B3:E3"/>
    <mergeCell ref="B4:E4"/>
    <mergeCell ref="A8:E8"/>
    <mergeCell ref="A9:E9"/>
    <mergeCell ref="B6:E6"/>
    <mergeCell ref="D15:E15"/>
    <mergeCell ref="D94:E94"/>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4 A98 A107 A41:A83 A19:A33"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97 A18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99:A106 A34:A40 A84:A93 A12:A13"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8" scale="65" fitToHeight="0" orientation="portrait" r:id="rId1"/>
  <headerFooter alignWithMargins="0">
    <oddFooter>&amp;LCE Expense Disclosure Workbook 2018&amp;RWorksheet - Travel</oddFooter>
  </headerFooter>
  <ignoredErrors>
    <ignoredError sqref="B69 B66 B19" unlockedFormula="1"/>
  </ignoredError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B98:B107 B12:B14 B19:B93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topLeftCell="A2" zoomScaleNormal="100" workbookViewId="0">
      <selection activeCell="B7" sqref="B7:E7"/>
    </sheetView>
  </sheetViews>
  <sheetFormatPr defaultColWidth="0" defaultRowHeight="12.75" zeroHeight="1"/>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c r="A1" s="144" t="s">
        <v>106</v>
      </c>
      <c r="B1" s="144"/>
      <c r="C1" s="144"/>
      <c r="D1" s="144"/>
      <c r="E1" s="144"/>
    </row>
    <row r="2" spans="1:6" ht="21" customHeight="1">
      <c r="A2" s="3" t="s">
        <v>107</v>
      </c>
      <c r="B2" s="142" t="str">
        <f>'Summary and sign-off'!B2:F2</f>
        <v>Health and Disability Commissioner</v>
      </c>
      <c r="C2" s="142"/>
      <c r="D2" s="142"/>
      <c r="E2" s="142"/>
    </row>
    <row r="3" spans="1:6" ht="31.5">
      <c r="A3" s="3" t="s">
        <v>108</v>
      </c>
      <c r="B3" s="142" t="str">
        <f>'Summary and sign-off'!B3:F3</f>
        <v>Morag McDowell</v>
      </c>
      <c r="C3" s="142"/>
      <c r="D3" s="142"/>
      <c r="E3" s="142"/>
    </row>
    <row r="4" spans="1:6" ht="21" customHeight="1">
      <c r="A4" s="3" t="s">
        <v>109</v>
      </c>
      <c r="B4" s="142">
        <f>'Summary and sign-off'!B4:F4</f>
        <v>45474</v>
      </c>
      <c r="C4" s="142"/>
      <c r="D4" s="142"/>
      <c r="E4" s="142"/>
    </row>
    <row r="5" spans="1:6" ht="21" customHeight="1">
      <c r="A5" s="3" t="s">
        <v>110</v>
      </c>
      <c r="B5" s="142">
        <f>'Summary and sign-off'!B5:F5</f>
        <v>45838</v>
      </c>
      <c r="C5" s="142"/>
      <c r="D5" s="142"/>
      <c r="E5" s="142"/>
    </row>
    <row r="6" spans="1:6" ht="21" customHeight="1">
      <c r="A6" s="3" t="s">
        <v>111</v>
      </c>
      <c r="B6" s="137"/>
      <c r="C6" s="137"/>
      <c r="D6" s="137"/>
      <c r="E6" s="137"/>
    </row>
    <row r="7" spans="1:6" ht="21" customHeight="1">
      <c r="A7" s="3" t="s">
        <v>52</v>
      </c>
      <c r="B7" s="137" t="s">
        <v>80</v>
      </c>
      <c r="C7" s="137"/>
      <c r="D7" s="137"/>
      <c r="E7" s="137"/>
    </row>
    <row r="8" spans="1:6" ht="35.25" customHeight="1">
      <c r="A8" s="153" t="s">
        <v>134</v>
      </c>
      <c r="B8" s="153"/>
      <c r="C8" s="154"/>
      <c r="D8" s="154"/>
      <c r="E8" s="154"/>
      <c r="F8" s="23"/>
    </row>
    <row r="9" spans="1:6" ht="35.25" customHeight="1">
      <c r="A9" s="151" t="s">
        <v>135</v>
      </c>
      <c r="B9" s="152"/>
      <c r="C9" s="152"/>
      <c r="D9" s="152"/>
      <c r="E9" s="152"/>
      <c r="F9" s="23"/>
    </row>
    <row r="10" spans="1:6" ht="27" customHeight="1">
      <c r="A10" s="20" t="s">
        <v>136</v>
      </c>
      <c r="B10" s="20" t="s">
        <v>59</v>
      </c>
      <c r="C10" s="20" t="s">
        <v>137</v>
      </c>
      <c r="D10" s="20" t="s">
        <v>138</v>
      </c>
      <c r="E10" s="20" t="s">
        <v>118</v>
      </c>
      <c r="F10" s="17"/>
    </row>
    <row r="11" spans="1:6" s="2" customFormat="1">
      <c r="A11" s="101"/>
      <c r="B11" s="98"/>
      <c r="C11" s="102"/>
      <c r="D11" s="102"/>
      <c r="E11" s="103"/>
    </row>
    <row r="12" spans="1:6" s="2" customFormat="1">
      <c r="A12" s="97"/>
      <c r="B12" s="98"/>
      <c r="C12" s="102"/>
      <c r="D12" s="102"/>
      <c r="E12" s="103"/>
    </row>
    <row r="13" spans="1:6" s="2" customFormat="1">
      <c r="A13" s="97"/>
      <c r="B13" s="98"/>
      <c r="C13" s="102"/>
      <c r="D13" s="102"/>
      <c r="E13" s="103"/>
    </row>
    <row r="14" spans="1:6" s="2" customFormat="1">
      <c r="A14" s="97"/>
      <c r="B14" s="98"/>
      <c r="C14" s="102"/>
      <c r="D14" s="102"/>
      <c r="E14" s="103"/>
    </row>
    <row r="15" spans="1:6" s="2" customFormat="1">
      <c r="A15" s="97"/>
      <c r="B15" s="98"/>
      <c r="C15" s="102"/>
      <c r="D15" s="102"/>
      <c r="E15" s="103"/>
    </row>
    <row r="16" spans="1:6" s="2" customFormat="1">
      <c r="A16" s="97"/>
      <c r="B16" s="98"/>
      <c r="C16" s="102"/>
      <c r="D16" s="102"/>
      <c r="E16" s="103"/>
    </row>
    <row r="17" spans="1:6" s="2" customFormat="1">
      <c r="A17" s="97"/>
      <c r="B17" s="98"/>
      <c r="C17" s="102"/>
      <c r="D17" s="102"/>
      <c r="E17" s="103"/>
    </row>
    <row r="18" spans="1:6" s="2" customFormat="1">
      <c r="A18" s="97"/>
      <c r="B18" s="98"/>
      <c r="C18" s="102"/>
      <c r="D18" s="102"/>
      <c r="E18" s="103"/>
    </row>
    <row r="19" spans="1:6" s="2" customFormat="1">
      <c r="A19" s="97"/>
      <c r="B19" s="98"/>
      <c r="C19" s="102"/>
      <c r="D19" s="102"/>
      <c r="E19" s="103"/>
    </row>
    <row r="20" spans="1:6" s="2" customFormat="1">
      <c r="A20" s="97"/>
      <c r="B20" s="98"/>
      <c r="C20" s="102"/>
      <c r="D20" s="102"/>
      <c r="E20" s="103"/>
    </row>
    <row r="21" spans="1:6" s="2" customFormat="1">
      <c r="A21" s="97"/>
      <c r="B21" s="98"/>
      <c r="C21" s="102"/>
      <c r="D21" s="102"/>
      <c r="E21" s="103"/>
    </row>
    <row r="22" spans="1:6" s="2" customFormat="1">
      <c r="A22" s="101"/>
      <c r="B22" s="98"/>
      <c r="C22" s="102"/>
      <c r="D22" s="102"/>
      <c r="E22" s="103"/>
    </row>
    <row r="23" spans="1:6" s="2" customFormat="1">
      <c r="A23" s="101"/>
      <c r="B23" s="98"/>
      <c r="C23" s="102"/>
      <c r="D23" s="102"/>
      <c r="E23" s="103"/>
    </row>
    <row r="24" spans="1:6" s="2" customFormat="1" ht="11.25" hidden="1" customHeight="1">
      <c r="A24" s="90"/>
      <c r="B24" s="87"/>
      <c r="C24" s="91"/>
      <c r="D24" s="91"/>
      <c r="E24" s="92"/>
    </row>
    <row r="25" spans="1:6" ht="34.5" customHeight="1">
      <c r="A25" s="48" t="s">
        <v>139</v>
      </c>
      <c r="B25" s="54">
        <f>SUM(B11:B24)</f>
        <v>0</v>
      </c>
      <c r="C25" s="62" t="str">
        <f>IF(SUBTOTAL(3,B11:B24)=SUBTOTAL(103,B11:B24),'Summary and sign-off'!$A$48,'Summary and sign-off'!$A$49)</f>
        <v>Check - there are no hidden rows with data</v>
      </c>
      <c r="D25" s="143" t="str">
        <f>IF('Summary and sign-off'!F58='Summary and sign-off'!F54,'Summary and sign-off'!A51,'Summary and sign-off'!A50)</f>
        <v>Check - each entry provides sufficient information</v>
      </c>
      <c r="E25" s="143"/>
      <c r="F25" s="2"/>
    </row>
    <row r="26" spans="1:6">
      <c r="A26" s="15"/>
      <c r="B26" s="14"/>
      <c r="C26" s="14"/>
      <c r="D26" s="14"/>
      <c r="E26" s="14"/>
    </row>
    <row r="27" spans="1:6">
      <c r="A27" s="15" t="s">
        <v>70</v>
      </c>
      <c r="B27" s="16"/>
      <c r="C27" s="14"/>
      <c r="D27" s="14"/>
      <c r="E27" s="14"/>
    </row>
    <row r="28" spans="1:6" ht="12.75" customHeight="1">
      <c r="A28" s="17" t="s">
        <v>140</v>
      </c>
      <c r="B28" s="17"/>
      <c r="C28" s="17"/>
      <c r="D28" s="17"/>
      <c r="E28" s="17"/>
    </row>
    <row r="29" spans="1:6">
      <c r="A29" s="17" t="s">
        <v>141</v>
      </c>
      <c r="B29" s="17"/>
      <c r="C29" s="24"/>
      <c r="D29" s="24"/>
      <c r="E29" s="24"/>
    </row>
    <row r="30" spans="1:6">
      <c r="A30" s="17" t="s">
        <v>76</v>
      </c>
      <c r="B30" s="16"/>
      <c r="C30" s="14"/>
      <c r="D30" s="14"/>
      <c r="E30" s="14"/>
      <c r="F30" s="14"/>
    </row>
    <row r="31" spans="1:6">
      <c r="A31" s="17" t="s">
        <v>142</v>
      </c>
      <c r="B31" s="17"/>
      <c r="C31" s="24"/>
      <c r="D31" s="24"/>
      <c r="E31" s="24"/>
    </row>
    <row r="32" spans="1:6" ht="12.75" customHeight="1">
      <c r="A32" s="17" t="s">
        <v>143</v>
      </c>
      <c r="B32" s="17"/>
      <c r="C32" s="18"/>
      <c r="D32" s="18"/>
      <c r="E32" s="18"/>
    </row>
    <row r="33" spans="1:5">
      <c r="A33" s="14"/>
      <c r="B33" s="14"/>
      <c r="C33" s="14"/>
      <c r="D33" s="14"/>
      <c r="E33" s="14"/>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70"/>
  <sheetViews>
    <sheetView zoomScaleNormal="100" workbookViewId="0">
      <selection activeCell="B7" sqref="B7:E7"/>
    </sheetView>
  </sheetViews>
  <sheetFormatPr defaultColWidth="0" defaultRowHeight="12.75" zeroHeight="1"/>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c r="A1" s="144" t="s">
        <v>106</v>
      </c>
      <c r="B1" s="144"/>
      <c r="C1" s="144"/>
      <c r="D1" s="144"/>
      <c r="E1" s="144"/>
    </row>
    <row r="2" spans="1:6" ht="21" customHeight="1">
      <c r="A2" s="3" t="s">
        <v>107</v>
      </c>
      <c r="B2" s="142" t="str">
        <f>'Summary and sign-off'!B2:F2</f>
        <v>Health and Disability Commissioner</v>
      </c>
      <c r="C2" s="142"/>
      <c r="D2" s="142"/>
      <c r="E2" s="142"/>
    </row>
    <row r="3" spans="1:6" ht="31.5">
      <c r="A3" s="3" t="s">
        <v>144</v>
      </c>
      <c r="B3" s="142" t="str">
        <f>'Summary and sign-off'!B3:F3</f>
        <v>Morag McDowell</v>
      </c>
      <c r="C3" s="142"/>
      <c r="D3" s="142"/>
      <c r="E3" s="142"/>
    </row>
    <row r="4" spans="1:6" ht="21" customHeight="1">
      <c r="A4" s="3" t="s">
        <v>109</v>
      </c>
      <c r="B4" s="142">
        <f>'Summary and sign-off'!B4:F4</f>
        <v>45474</v>
      </c>
      <c r="C4" s="142"/>
      <c r="D4" s="142"/>
      <c r="E4" s="142"/>
    </row>
    <row r="5" spans="1:6" ht="21" customHeight="1">
      <c r="A5" s="3" t="s">
        <v>110</v>
      </c>
      <c r="B5" s="142">
        <f>'Summary and sign-off'!B5:F5</f>
        <v>45838</v>
      </c>
      <c r="C5" s="142"/>
      <c r="D5" s="142"/>
      <c r="E5" s="142"/>
    </row>
    <row r="6" spans="1:6" ht="21" customHeight="1">
      <c r="A6" s="3" t="s">
        <v>111</v>
      </c>
      <c r="B6" s="137" t="s">
        <v>78</v>
      </c>
      <c r="C6" s="137"/>
      <c r="D6" s="137"/>
      <c r="E6" s="137"/>
      <c r="F6" s="19"/>
    </row>
    <row r="7" spans="1:6" ht="21" customHeight="1">
      <c r="A7" s="3" t="s">
        <v>52</v>
      </c>
      <c r="B7" s="137" t="s">
        <v>80</v>
      </c>
      <c r="C7" s="137"/>
      <c r="D7" s="137"/>
      <c r="E7" s="137"/>
      <c r="F7" s="19"/>
    </row>
    <row r="8" spans="1:6" ht="35.25" customHeight="1">
      <c r="A8" s="147" t="s">
        <v>145</v>
      </c>
      <c r="B8" s="147"/>
      <c r="C8" s="154"/>
      <c r="D8" s="154"/>
      <c r="E8" s="154"/>
    </row>
    <row r="9" spans="1:6" ht="35.25" customHeight="1">
      <c r="A9" s="155" t="s">
        <v>146</v>
      </c>
      <c r="B9" s="156"/>
      <c r="C9" s="156"/>
      <c r="D9" s="156"/>
      <c r="E9" s="156"/>
    </row>
    <row r="10" spans="1:6" ht="27" customHeight="1">
      <c r="A10" s="20" t="s">
        <v>115</v>
      </c>
      <c r="B10" s="20" t="s">
        <v>59</v>
      </c>
      <c r="C10" s="20" t="s">
        <v>147</v>
      </c>
      <c r="D10" s="20" t="s">
        <v>148</v>
      </c>
      <c r="E10" s="20" t="s">
        <v>118</v>
      </c>
      <c r="F10" s="17"/>
    </row>
    <row r="11" spans="1:6" s="2" customFormat="1" hidden="1">
      <c r="A11" s="90"/>
      <c r="B11" s="87"/>
      <c r="C11" s="91"/>
      <c r="D11" s="91"/>
      <c r="E11" s="92"/>
    </row>
    <row r="12" spans="1:6" s="2" customFormat="1">
      <c r="A12" s="97">
        <v>45474</v>
      </c>
      <c r="B12" s="98">
        <v>36.17</v>
      </c>
      <c r="C12" s="102" t="s">
        <v>191</v>
      </c>
      <c r="D12" s="102" t="s">
        <v>203</v>
      </c>
      <c r="E12" s="103"/>
    </row>
    <row r="13" spans="1:6" s="2" customFormat="1">
      <c r="A13" s="97">
        <v>45505</v>
      </c>
      <c r="B13" s="98">
        <v>7.94</v>
      </c>
      <c r="C13" s="102" t="s">
        <v>192</v>
      </c>
      <c r="D13" s="102" t="s">
        <v>203</v>
      </c>
      <c r="E13" s="103"/>
    </row>
    <row r="14" spans="1:6" s="2" customFormat="1">
      <c r="A14" s="97">
        <v>45536</v>
      </c>
      <c r="B14" s="98">
        <v>31.07</v>
      </c>
      <c r="C14" s="102" t="s">
        <v>193</v>
      </c>
      <c r="D14" s="102" t="s">
        <v>203</v>
      </c>
      <c r="E14" s="103"/>
    </row>
    <row r="15" spans="1:6" s="2" customFormat="1">
      <c r="A15" s="97">
        <v>45566</v>
      </c>
      <c r="B15" s="98">
        <v>26</v>
      </c>
      <c r="C15" s="102" t="s">
        <v>194</v>
      </c>
      <c r="D15" s="102" t="s">
        <v>203</v>
      </c>
      <c r="E15" s="103"/>
    </row>
    <row r="16" spans="1:6" s="2" customFormat="1">
      <c r="A16" s="97">
        <v>45597</v>
      </c>
      <c r="B16" s="98">
        <v>21.6</v>
      </c>
      <c r="C16" s="102" t="s">
        <v>195</v>
      </c>
      <c r="D16" s="102" t="s">
        <v>203</v>
      </c>
      <c r="E16" s="103"/>
    </row>
    <row r="17" spans="1:5" s="2" customFormat="1">
      <c r="A17" s="97">
        <v>45618</v>
      </c>
      <c r="B17" s="98">
        <v>108.9</v>
      </c>
      <c r="C17" s="102" t="s">
        <v>226</v>
      </c>
      <c r="D17" s="102" t="s">
        <v>225</v>
      </c>
      <c r="E17" s="103"/>
    </row>
    <row r="18" spans="1:5" s="2" customFormat="1">
      <c r="A18" s="97">
        <v>45627</v>
      </c>
      <c r="B18" s="98">
        <v>21.94</v>
      </c>
      <c r="C18" s="102" t="s">
        <v>196</v>
      </c>
      <c r="D18" s="102" t="s">
        <v>203</v>
      </c>
      <c r="E18" s="103"/>
    </row>
    <row r="19" spans="1:5" s="2" customFormat="1">
      <c r="A19" s="97">
        <v>45658</v>
      </c>
      <c r="B19" s="98">
        <v>21.51</v>
      </c>
      <c r="C19" s="102" t="s">
        <v>197</v>
      </c>
      <c r="D19" s="102" t="s">
        <v>203</v>
      </c>
      <c r="E19" s="103"/>
    </row>
    <row r="20" spans="1:5" s="2" customFormat="1">
      <c r="A20" s="97">
        <v>45689</v>
      </c>
      <c r="B20" s="98">
        <v>21.34</v>
      </c>
      <c r="C20" s="102" t="s">
        <v>198</v>
      </c>
      <c r="D20" s="102" t="s">
        <v>203</v>
      </c>
      <c r="E20" s="103"/>
    </row>
    <row r="21" spans="1:5" s="2" customFormat="1">
      <c r="A21" s="97">
        <v>45717</v>
      </c>
      <c r="B21" s="98">
        <v>21.43</v>
      </c>
      <c r="C21" s="102" t="s">
        <v>199</v>
      </c>
      <c r="D21" s="102" t="s">
        <v>203</v>
      </c>
      <c r="E21" s="103"/>
    </row>
    <row r="22" spans="1:5" s="2" customFormat="1">
      <c r="A22" s="97">
        <v>45748</v>
      </c>
      <c r="B22" s="98">
        <v>22.37</v>
      </c>
      <c r="C22" s="102" t="s">
        <v>200</v>
      </c>
      <c r="D22" s="102" t="s">
        <v>203</v>
      </c>
      <c r="E22" s="103"/>
    </row>
    <row r="23" spans="1:5" s="2" customFormat="1">
      <c r="A23" s="97">
        <v>45778</v>
      </c>
      <c r="B23" s="98">
        <v>21.17</v>
      </c>
      <c r="C23" s="102" t="s">
        <v>201</v>
      </c>
      <c r="D23" s="102" t="s">
        <v>203</v>
      </c>
      <c r="E23" s="103"/>
    </row>
    <row r="24" spans="1:5" s="2" customFormat="1">
      <c r="A24" s="97">
        <v>45809</v>
      </c>
      <c r="B24" s="98">
        <v>21.17</v>
      </c>
      <c r="C24" s="102" t="s">
        <v>202</v>
      </c>
      <c r="D24" s="102" t="s">
        <v>203</v>
      </c>
      <c r="E24" s="103"/>
    </row>
    <row r="25" spans="1:5" s="2" customFormat="1">
      <c r="A25" s="97"/>
      <c r="B25" s="98"/>
      <c r="C25" s="102"/>
      <c r="D25" s="102"/>
      <c r="E25" s="103"/>
    </row>
    <row r="26" spans="1:5" s="2" customFormat="1">
      <c r="A26" s="97"/>
      <c r="B26" s="98"/>
      <c r="C26" s="102"/>
      <c r="D26" s="102"/>
      <c r="E26" s="103"/>
    </row>
    <row r="27" spans="1:5" s="2" customFormat="1">
      <c r="A27" s="97"/>
      <c r="B27" s="98"/>
      <c r="C27" s="102"/>
      <c r="D27" s="102"/>
      <c r="E27" s="103"/>
    </row>
    <row r="28" spans="1:5" s="2" customFormat="1">
      <c r="A28" s="97"/>
      <c r="B28" s="98"/>
      <c r="C28" s="102"/>
      <c r="D28" s="102"/>
      <c r="E28" s="103"/>
    </row>
    <row r="29" spans="1:5" s="2" customFormat="1">
      <c r="A29" s="97"/>
      <c r="B29" s="98"/>
      <c r="C29" s="102"/>
      <c r="D29" s="102"/>
      <c r="E29" s="103"/>
    </row>
    <row r="30" spans="1:5" s="2" customFormat="1">
      <c r="A30" s="97"/>
      <c r="B30" s="98"/>
      <c r="C30" s="102"/>
      <c r="D30" s="102"/>
      <c r="E30" s="103"/>
    </row>
    <row r="31" spans="1:5" s="2" customFormat="1">
      <c r="A31" s="97"/>
      <c r="B31" s="98"/>
      <c r="C31" s="102"/>
      <c r="D31" s="102"/>
      <c r="E31" s="103"/>
    </row>
    <row r="32" spans="1:5" s="2" customFormat="1">
      <c r="A32" s="97"/>
      <c r="B32" s="98"/>
      <c r="C32" s="102"/>
      <c r="D32" s="102"/>
      <c r="E32" s="103"/>
    </row>
    <row r="33" spans="1:6" s="2" customFormat="1">
      <c r="A33" s="97"/>
      <c r="B33" s="98"/>
      <c r="C33" s="102"/>
      <c r="D33" s="102"/>
      <c r="E33" s="103"/>
    </row>
    <row r="34" spans="1:6" s="2" customFormat="1">
      <c r="A34" s="97"/>
      <c r="B34" s="98"/>
      <c r="C34" s="102"/>
      <c r="D34" s="102"/>
      <c r="E34" s="103"/>
    </row>
    <row r="35" spans="1:6" s="2" customFormat="1">
      <c r="A35" s="97"/>
      <c r="B35" s="98"/>
      <c r="C35" s="102"/>
      <c r="D35" s="102"/>
      <c r="E35" s="103"/>
    </row>
    <row r="36" spans="1:6" s="2" customFormat="1">
      <c r="A36" s="101"/>
      <c r="B36" s="98"/>
      <c r="C36" s="102"/>
      <c r="D36" s="102"/>
      <c r="E36" s="103"/>
    </row>
    <row r="37" spans="1:6" s="2" customFormat="1">
      <c r="A37" s="101"/>
      <c r="B37" s="98"/>
      <c r="C37" s="102"/>
      <c r="D37" s="102"/>
      <c r="E37" s="103"/>
    </row>
    <row r="38" spans="1:6" s="2" customFormat="1" hidden="1">
      <c r="A38" s="90"/>
      <c r="B38" s="87"/>
      <c r="C38" s="91"/>
      <c r="D38" s="91"/>
      <c r="E38" s="92"/>
    </row>
    <row r="39" spans="1:6" ht="34.5" customHeight="1">
      <c r="A39" s="48" t="s">
        <v>149</v>
      </c>
      <c r="B39" s="54">
        <f>SUM(B11:B38)</f>
        <v>382.61</v>
      </c>
      <c r="C39" s="62" t="str">
        <f>IF(SUBTOTAL(3,B11:B38)=SUBTOTAL(103,B11:B38),'Summary and sign-off'!$A$48,'Summary and sign-off'!$A$49)</f>
        <v>Check - there are no hidden rows with data</v>
      </c>
      <c r="D39" s="143" t="str">
        <f>IF('Summary and sign-off'!F59='Summary and sign-off'!F54,'Summary and sign-off'!A51,'Summary and sign-off'!A50)</f>
        <v>Check - each entry provides sufficient information</v>
      </c>
      <c r="E39" s="143"/>
    </row>
    <row r="40" spans="1:6" ht="14.1" customHeight="1">
      <c r="B40" s="14"/>
      <c r="C40" s="14"/>
      <c r="D40" s="14"/>
      <c r="E40" s="14"/>
    </row>
    <row r="41" spans="1:6">
      <c r="A41" s="15" t="s">
        <v>150</v>
      </c>
      <c r="B41" s="14"/>
      <c r="C41" s="14"/>
      <c r="D41" s="14"/>
      <c r="E41" s="14"/>
    </row>
    <row r="42" spans="1:6" ht="12.6" customHeight="1">
      <c r="A42" s="17" t="s">
        <v>128</v>
      </c>
      <c r="B42" s="14"/>
      <c r="C42" s="14"/>
      <c r="D42" s="14"/>
      <c r="E42" s="14"/>
    </row>
    <row r="43" spans="1:6">
      <c r="A43" s="17" t="s">
        <v>76</v>
      </c>
      <c r="B43" s="16"/>
      <c r="C43" s="14"/>
      <c r="D43" s="14"/>
      <c r="E43" s="14"/>
      <c r="F43" s="14"/>
    </row>
    <row r="44" spans="1:6">
      <c r="A44" s="17" t="s">
        <v>142</v>
      </c>
      <c r="C44" s="14"/>
      <c r="D44" s="14"/>
      <c r="E44" s="14"/>
      <c r="F44" s="14"/>
    </row>
    <row r="45" spans="1:6" ht="12.75" customHeight="1">
      <c r="A45" s="17" t="s">
        <v>143</v>
      </c>
      <c r="B45" s="21"/>
      <c r="C45" s="18"/>
      <c r="D45" s="18"/>
      <c r="E45" s="18"/>
      <c r="F45" s="18"/>
    </row>
    <row r="46" spans="1:6">
      <c r="B46" s="22"/>
      <c r="C46" s="14"/>
      <c r="D46" s="14"/>
      <c r="E46" s="14"/>
    </row>
    <row r="47" spans="1:6" hidden="1">
      <c r="A47" s="14"/>
      <c r="B47" s="14"/>
      <c r="C47" s="14"/>
      <c r="D47" s="14"/>
    </row>
    <row r="48" spans="1:6" ht="12.75" hidden="1" customHeight="1"/>
    <row r="49" spans="1:5" hidden="1">
      <c r="A49" s="14"/>
      <c r="B49" s="14"/>
      <c r="C49" s="14"/>
      <c r="D49" s="14"/>
      <c r="E49" s="14"/>
    </row>
    <row r="50" spans="1:5" hidden="1">
      <c r="A50" s="14"/>
      <c r="B50" s="14"/>
      <c r="C50" s="14"/>
      <c r="D50" s="14"/>
      <c r="E50" s="14"/>
    </row>
    <row r="51" spans="1:5" hidden="1">
      <c r="A51" s="14"/>
      <c r="B51" s="14"/>
      <c r="C51" s="14"/>
      <c r="D51" s="14"/>
      <c r="E51" s="14"/>
    </row>
    <row r="52" spans="1:5" hidden="1">
      <c r="A52" s="14"/>
      <c r="B52" s="14"/>
      <c r="C52" s="14"/>
      <c r="D52" s="14"/>
      <c r="E52" s="14"/>
    </row>
    <row r="53" spans="1:5" hidden="1">
      <c r="A53" s="14"/>
      <c r="B53" s="14"/>
      <c r="C53" s="14"/>
      <c r="D53" s="14"/>
      <c r="E53" s="14"/>
    </row>
    <row r="54" spans="1:5"/>
    <row r="55" spans="1:5"/>
    <row r="56" spans="1:5"/>
    <row r="57" spans="1:5"/>
    <row r="58" spans="1:5"/>
    <row r="59" spans="1:5"/>
    <row r="60" spans="1:5"/>
    <row r="61" spans="1:5"/>
    <row r="62" spans="1:5"/>
    <row r="63" spans="1:5"/>
    <row r="64" spans="1:5"/>
    <row r="65"/>
    <row r="66"/>
    <row r="67"/>
    <row r="68"/>
    <row r="69"/>
    <row r="70"/>
  </sheetData>
  <sheetProtection sheet="1" formatCells="0" insertRows="0" deleteRows="0"/>
  <mergeCells count="10">
    <mergeCell ref="D39:E39"/>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38"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37"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B11:B38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B6" sqref="B6:F6"/>
    </sheetView>
  </sheetViews>
  <sheetFormatPr defaultColWidth="0" defaultRowHeight="12.75" zeroHeight="1"/>
  <cols>
    <col min="1" max="1" width="35.7109375" customWidth="1"/>
    <col min="2" max="2" width="64.85546875" customWidth="1"/>
    <col min="3" max="3" width="22.140625" customWidth="1"/>
    <col min="4" max="4" width="38.140625" customWidth="1"/>
    <col min="5" max="6" width="35.7109375" customWidth="1"/>
    <col min="7" max="7" width="38" customWidth="1"/>
    <col min="8" max="10" width="9.140625" hidden="1" customWidth="1"/>
    <col min="11" max="15" width="0" hidden="1" customWidth="1"/>
  </cols>
  <sheetData>
    <row r="1" spans="1:6" ht="26.25" customHeight="1">
      <c r="A1" s="144" t="s">
        <v>151</v>
      </c>
      <c r="B1" s="144"/>
      <c r="C1" s="144"/>
      <c r="D1" s="144"/>
      <c r="E1" s="144"/>
      <c r="F1" s="144"/>
    </row>
    <row r="2" spans="1:6" ht="21" customHeight="1">
      <c r="A2" s="3" t="s">
        <v>107</v>
      </c>
      <c r="B2" s="142" t="str">
        <f>'Summary and sign-off'!B2:F2</f>
        <v>Health and Disability Commissioner</v>
      </c>
      <c r="C2" s="142"/>
      <c r="D2" s="142"/>
      <c r="E2" s="142"/>
      <c r="F2" s="142"/>
    </row>
    <row r="3" spans="1:6" ht="31.5">
      <c r="A3" s="3" t="s">
        <v>108</v>
      </c>
      <c r="B3" s="142" t="str">
        <f>'Summary and sign-off'!B3:F3</f>
        <v>Morag McDowell</v>
      </c>
      <c r="C3" s="142"/>
      <c r="D3" s="142"/>
      <c r="E3" s="142"/>
      <c r="F3" s="142"/>
    </row>
    <row r="4" spans="1:6" ht="21" customHeight="1">
      <c r="A4" s="3" t="s">
        <v>109</v>
      </c>
      <c r="B4" s="142">
        <f>'Summary and sign-off'!B4:F4</f>
        <v>45474</v>
      </c>
      <c r="C4" s="142"/>
      <c r="D4" s="142"/>
      <c r="E4" s="142"/>
      <c r="F4" s="142"/>
    </row>
    <row r="5" spans="1:6" ht="21" customHeight="1">
      <c r="A5" s="3" t="s">
        <v>110</v>
      </c>
      <c r="B5" s="142">
        <f>'Summary and sign-off'!B5:F5</f>
        <v>45838</v>
      </c>
      <c r="C5" s="142"/>
      <c r="D5" s="142"/>
      <c r="E5" s="142"/>
      <c r="F5" s="142"/>
    </row>
    <row r="6" spans="1:6" ht="21" customHeight="1">
      <c r="A6" s="3" t="s">
        <v>152</v>
      </c>
      <c r="B6" s="157" t="s">
        <v>77</v>
      </c>
      <c r="C6" s="157"/>
      <c r="D6" s="157"/>
      <c r="E6" s="157"/>
      <c r="F6" s="157"/>
    </row>
    <row r="7" spans="1:6" ht="21" customHeight="1">
      <c r="A7" s="3" t="s">
        <v>52</v>
      </c>
      <c r="B7" s="157" t="s">
        <v>80</v>
      </c>
      <c r="C7" s="157"/>
      <c r="D7" s="157"/>
      <c r="E7" s="157"/>
      <c r="F7" s="157"/>
    </row>
    <row r="8" spans="1:6" ht="36" customHeight="1">
      <c r="A8" s="147" t="s">
        <v>153</v>
      </c>
      <c r="B8" s="147"/>
      <c r="C8" s="147"/>
      <c r="D8" s="147"/>
      <c r="E8" s="147"/>
      <c r="F8" s="147"/>
    </row>
    <row r="9" spans="1:6" ht="36" customHeight="1">
      <c r="A9" s="155" t="s">
        <v>154</v>
      </c>
      <c r="B9" s="156"/>
      <c r="C9" s="156"/>
      <c r="D9" s="156"/>
      <c r="E9" s="156"/>
      <c r="F9" s="156"/>
    </row>
    <row r="10" spans="1:6" ht="39" customHeight="1">
      <c r="A10" s="20" t="s">
        <v>115</v>
      </c>
      <c r="B10" s="111" t="s">
        <v>155</v>
      </c>
      <c r="C10" s="111" t="s">
        <v>156</v>
      </c>
      <c r="D10" s="111" t="s">
        <v>157</v>
      </c>
      <c r="E10" s="111" t="s">
        <v>158</v>
      </c>
      <c r="F10" s="111" t="s">
        <v>159</v>
      </c>
    </row>
    <row r="11" spans="1:6">
      <c r="A11" s="112">
        <v>45500</v>
      </c>
      <c r="B11" s="113" t="s">
        <v>228</v>
      </c>
      <c r="C11" s="114" t="s">
        <v>93</v>
      </c>
      <c r="D11" s="113" t="s">
        <v>174</v>
      </c>
      <c r="E11" s="135">
        <v>50</v>
      </c>
      <c r="F11" s="116" t="s">
        <v>177</v>
      </c>
    </row>
    <row r="12" spans="1:6">
      <c r="A12" s="112">
        <v>45601</v>
      </c>
      <c r="B12" s="117" t="s">
        <v>170</v>
      </c>
      <c r="C12" s="114" t="s">
        <v>93</v>
      </c>
      <c r="D12" s="117" t="s">
        <v>179</v>
      </c>
      <c r="E12" s="135">
        <v>35</v>
      </c>
      <c r="F12" s="118" t="s">
        <v>178</v>
      </c>
    </row>
    <row r="13" spans="1:6">
      <c r="A13" s="112">
        <v>45624</v>
      </c>
      <c r="B13" s="117" t="s">
        <v>171</v>
      </c>
      <c r="C13" s="114" t="s">
        <v>93</v>
      </c>
      <c r="D13" s="117" t="s">
        <v>175</v>
      </c>
      <c r="E13" s="135">
        <v>129</v>
      </c>
      <c r="F13" s="118" t="s">
        <v>227</v>
      </c>
    </row>
    <row r="14" spans="1:6">
      <c r="A14" s="112">
        <v>45624</v>
      </c>
      <c r="B14" s="117" t="s">
        <v>172</v>
      </c>
      <c r="C14" s="114" t="s">
        <v>93</v>
      </c>
      <c r="D14" s="117" t="s">
        <v>175</v>
      </c>
      <c r="E14" s="135">
        <v>10</v>
      </c>
      <c r="F14" s="118"/>
    </row>
    <row r="15" spans="1:6">
      <c r="A15" s="112">
        <v>45751</v>
      </c>
      <c r="B15" s="117" t="s">
        <v>173</v>
      </c>
      <c r="C15" s="114" t="s">
        <v>93</v>
      </c>
      <c r="D15" s="117" t="s">
        <v>176</v>
      </c>
      <c r="E15" s="135">
        <v>15</v>
      </c>
      <c r="F15" s="118"/>
    </row>
    <row r="16" spans="1:6">
      <c r="A16" s="112"/>
      <c r="B16" s="117"/>
      <c r="C16" s="114"/>
      <c r="D16" s="117"/>
      <c r="E16" s="115"/>
      <c r="F16" s="118"/>
    </row>
    <row r="17" spans="1:6">
      <c r="A17" s="112"/>
      <c r="B17" s="117"/>
      <c r="C17" s="114"/>
      <c r="D17" s="117"/>
      <c r="E17" s="115"/>
      <c r="F17" s="118"/>
    </row>
    <row r="18" spans="1:6">
      <c r="A18" s="112"/>
      <c r="B18" s="117"/>
      <c r="C18" s="114"/>
      <c r="D18" s="117"/>
      <c r="E18" s="115"/>
      <c r="F18" s="118"/>
    </row>
    <row r="19" spans="1:6">
      <c r="A19" s="112"/>
      <c r="B19" s="117"/>
      <c r="C19" s="114"/>
      <c r="D19" s="117"/>
      <c r="E19" s="115"/>
      <c r="F19" s="118"/>
    </row>
    <row r="20" spans="1:6">
      <c r="A20" s="112"/>
      <c r="B20" s="117"/>
      <c r="C20" s="114"/>
      <c r="D20" s="117"/>
      <c r="E20" s="115"/>
      <c r="F20" s="118"/>
    </row>
    <row r="21" spans="1:6">
      <c r="A21" s="112"/>
      <c r="B21" s="117"/>
      <c r="C21" s="114"/>
      <c r="D21" s="117"/>
      <c r="E21" s="115"/>
      <c r="F21" s="118"/>
    </row>
    <row r="22" spans="1:6">
      <c r="A22" s="112"/>
      <c r="B22" s="117"/>
      <c r="C22" s="114"/>
      <c r="D22" s="117"/>
      <c r="E22" s="115"/>
      <c r="F22" s="118"/>
    </row>
    <row r="23" spans="1:6">
      <c r="A23" s="112"/>
      <c r="B23" s="117"/>
      <c r="C23" s="114"/>
      <c r="D23" s="117"/>
      <c r="E23" s="115"/>
      <c r="F23" s="118"/>
    </row>
    <row r="24" spans="1:6" hidden="1">
      <c r="A24" s="119"/>
      <c r="B24" s="120"/>
      <c r="C24" s="121"/>
      <c r="D24" s="120"/>
      <c r="E24" s="122"/>
      <c r="F24" s="123"/>
    </row>
    <row r="25" spans="1:6" ht="34.5" customHeight="1">
      <c r="A25" s="124" t="s">
        <v>160</v>
      </c>
      <c r="B25" s="125" t="s">
        <v>161</v>
      </c>
      <c r="C25" s="126">
        <f>C26+C27</f>
        <v>5</v>
      </c>
      <c r="D25" s="127" t="str">
        <f>IF(SUBTOTAL(3,C11:C24)=SUBTOTAL(103,C11:C24),'Summary and sign-off'!$A$48,'Summary and sign-off'!$A$49)</f>
        <v>Check - there are no hidden rows with data</v>
      </c>
      <c r="E25" s="143" t="str">
        <f>IF('Summary and sign-off'!F60='Summary and sign-off'!F54,'Summary and sign-off'!A52,'Summary and sign-off'!A50)</f>
        <v>Check - each entry provides sufficient information</v>
      </c>
      <c r="F25" s="143"/>
    </row>
    <row r="26" spans="1:6" ht="25.5" customHeight="1">
      <c r="A26" s="128"/>
      <c r="B26" s="129" t="s">
        <v>93</v>
      </c>
      <c r="C26" s="130">
        <f>COUNTIF(C11:C24,'Summary and sign-off'!A45)</f>
        <v>5</v>
      </c>
      <c r="D26" s="131"/>
      <c r="E26" s="132"/>
      <c r="F26" s="133"/>
    </row>
    <row r="27" spans="1:6" ht="25.5" customHeight="1">
      <c r="A27" s="128"/>
      <c r="B27" s="129" t="s">
        <v>94</v>
      </c>
      <c r="C27" s="130">
        <f>COUNTIF(C11:C24,'Summary and sign-off'!A46)</f>
        <v>0</v>
      </c>
      <c r="D27" s="131"/>
      <c r="E27" s="132"/>
      <c r="F27" s="133"/>
    </row>
    <row r="28" spans="1:6">
      <c r="A28" s="14"/>
      <c r="B28" s="15"/>
      <c r="C28" s="14"/>
      <c r="D28" s="16"/>
      <c r="E28" s="16"/>
      <c r="F28" s="14"/>
    </row>
    <row r="29" spans="1:6">
      <c r="A29" s="15" t="s">
        <v>150</v>
      </c>
      <c r="B29" s="15"/>
      <c r="C29" s="15"/>
      <c r="D29" s="15"/>
      <c r="E29" s="15"/>
      <c r="F29" s="15"/>
    </row>
    <row r="30" spans="1:6" ht="12.6" customHeight="1">
      <c r="A30" s="17" t="s">
        <v>128</v>
      </c>
      <c r="B30" s="14"/>
      <c r="C30" s="14"/>
      <c r="D30" s="14"/>
      <c r="E30" s="14"/>
    </row>
    <row r="31" spans="1:6">
      <c r="A31" s="17" t="s">
        <v>76</v>
      </c>
      <c r="B31" s="16"/>
      <c r="C31" s="14"/>
      <c r="D31" s="14"/>
      <c r="E31" s="14"/>
      <c r="F31" s="14"/>
    </row>
    <row r="32" spans="1:6">
      <c r="A32" s="17" t="s">
        <v>162</v>
      </c>
      <c r="B32" s="134"/>
      <c r="C32" s="134"/>
      <c r="D32" s="134"/>
      <c r="E32" s="134"/>
      <c r="F32" s="134"/>
    </row>
    <row r="33" spans="1:6" ht="12.75" customHeight="1">
      <c r="A33" s="17" t="s">
        <v>163</v>
      </c>
      <c r="B33" s="14"/>
      <c r="C33" s="14"/>
      <c r="D33" s="14"/>
      <c r="E33" s="14"/>
      <c r="F33" s="14"/>
    </row>
    <row r="34" spans="1:6" ht="12.95" customHeight="1">
      <c r="A34" s="17" t="s">
        <v>164</v>
      </c>
      <c r="B34" s="14"/>
      <c r="C34" s="14"/>
      <c r="D34" s="14"/>
      <c r="E34" s="14"/>
      <c r="F34" s="14"/>
    </row>
    <row r="35" spans="1:6">
      <c r="A35" s="17" t="s">
        <v>165</v>
      </c>
      <c r="C35" s="14"/>
      <c r="D35" s="14"/>
      <c r="E35" s="14"/>
      <c r="F35" s="14"/>
    </row>
    <row r="36" spans="1:6" ht="12.75" customHeight="1">
      <c r="A36" s="17" t="s">
        <v>143</v>
      </c>
      <c r="B36" s="17"/>
      <c r="C36" s="18"/>
      <c r="D36" s="18"/>
      <c r="E36" s="18"/>
      <c r="F36" s="18"/>
    </row>
    <row r="37" spans="1:6" ht="12.75" customHeight="1">
      <c r="A37" s="17"/>
      <c r="B37" s="17"/>
      <c r="C37" s="18"/>
      <c r="D37" s="18"/>
      <c r="E37" s="18"/>
      <c r="F37" s="18"/>
    </row>
    <row r="38" spans="1:6" ht="12.75" hidden="1" customHeight="1">
      <c r="A38" s="17"/>
      <c r="B38" s="17"/>
      <c r="C38" s="18"/>
      <c r="D38" s="18"/>
      <c r="E38" s="18"/>
      <c r="F38" s="18"/>
    </row>
    <row r="41" spans="1:6" hidden="1">
      <c r="A41" s="15"/>
      <c r="B41" s="15"/>
      <c r="C41" s="15"/>
      <c r="D41" s="15"/>
      <c r="E41" s="15"/>
      <c r="F41" s="15"/>
    </row>
    <row r="42" spans="1:6" hidden="1">
      <c r="A42" s="15"/>
      <c r="B42" s="15"/>
      <c r="C42" s="15"/>
      <c r="D42" s="15"/>
      <c r="E42" s="15"/>
      <c r="F42" s="15"/>
    </row>
    <row r="43" spans="1:6" hidden="1">
      <c r="A43" s="15"/>
      <c r="B43" s="15"/>
      <c r="C43" s="15"/>
      <c r="D43" s="15"/>
      <c r="E43" s="15"/>
      <c r="F43" s="15"/>
    </row>
    <row r="44" spans="1:6" hidden="1">
      <c r="A44" s="15"/>
      <c r="B44" s="15"/>
      <c r="C44" s="15"/>
      <c r="D44" s="15"/>
      <c r="E44" s="15"/>
      <c r="F44" s="15"/>
    </row>
    <row r="45" spans="1:6" hidden="1">
      <c r="A45" s="15"/>
      <c r="B45" s="15"/>
      <c r="C45" s="15"/>
      <c r="D45" s="15"/>
      <c r="E45" s="15"/>
      <c r="F45" s="15"/>
    </row>
  </sheetData>
  <sheetProtection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xWindow="1664" yWindow="1056" count="4">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 type="list" errorStyle="information" operator="greaterThan" allowBlank="1" showInputMessage="1" prompt="Provide specific $ value if possible" sqref="E11:E15" xr:uid="{906F4B14-F891-4560-AA1E-9F63BF8D4FD8}">
      <formula1>$E$11:$E$15</formula1>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xWindow="1664" yWindow="1056"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E16:E24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F5CF93E18D3904AAC174A21E9B08823" ma:contentTypeVersion="11" ma:contentTypeDescription="Create a new document." ma:contentTypeScope="" ma:versionID="07fa6a386aa0c6f027dd4c63da6fa1c0">
  <xsd:schema xmlns:xsd="http://www.w3.org/2001/XMLSchema" xmlns:xs="http://www.w3.org/2001/XMLSchema" xmlns:p="http://schemas.microsoft.com/office/2006/metadata/properties" xmlns:ns2="661fcff0-6f26-4dd6-b8fe-9f0faebd0b95" xmlns:ns3="4811a21b-5327-45df-a691-13b15a93419e" targetNamespace="http://schemas.microsoft.com/office/2006/metadata/properties" ma:root="true" ma:fieldsID="9d69497f702b848c66b870abc2871c37" ns2:_="" ns3:_="">
    <xsd:import namespace="661fcff0-6f26-4dd6-b8fe-9f0faebd0b95"/>
    <xsd:import namespace="4811a21b-5327-45df-a691-13b15a9341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1fcff0-6f26-4dd6-b8fe-9f0faebd0b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a4be973-1e2a-42b0-8d4b-c97c1dd982c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811a21b-5327-45df-a691-13b15a93419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f5e9e15-da93-4821-8f53-a5ed14b31bc2}" ma:internalName="TaxCatchAll" ma:showField="CatchAllData" ma:web="4811a21b-5327-45df-a691-13b15a9341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811a21b-5327-45df-a691-13b15a93419e" xsi:nil="true"/>
    <lcf76f155ced4ddcb4097134ff3c332f xmlns="661fcff0-6f26-4dd6-b8fe-9f0faebd0b9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639C8246-69A6-4DA4-A8E2-2CBAB7B042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1fcff0-6f26-4dd6-b8fe-9f0faebd0b95"/>
    <ds:schemaRef ds:uri="4811a21b-5327-45df-a691-13b15a9341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79D7F4-D0D7-4BCB-BBEA-E7C37A64913E}">
  <ds:schemaRefs>
    <ds:schemaRef ds:uri="http://purl.org/dc/dcmitype/"/>
    <ds:schemaRef ds:uri="http://purl.org/dc/elements/1.1/"/>
    <ds:schemaRef ds:uri="http://schemas.microsoft.com/office/2006/documentManagement/types"/>
    <ds:schemaRef ds:uri="661fcff0-6f26-4dd6-b8fe-9f0faebd0b95"/>
    <ds:schemaRef ds:uri="http://schemas.microsoft.com/office/2006/metadata/properties"/>
    <ds:schemaRef ds:uri="http://purl.org/dc/terms/"/>
    <ds:schemaRef ds:uri="http://www.w3.org/XML/1998/namespace"/>
    <ds:schemaRef ds:uri="http://schemas.microsoft.com/office/infopath/2007/PartnerControls"/>
    <ds:schemaRef ds:uri="http://schemas.openxmlformats.org/package/2006/metadata/core-properties"/>
    <ds:schemaRef ds:uri="4811a21b-5327-45df-a691-13b15a93419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Jason Zhang</cp:lastModifiedBy>
  <cp:revision/>
  <cp:lastPrinted>2025-07-22T20:36:07Z</cp:lastPrinted>
  <dcterms:created xsi:type="dcterms:W3CDTF">2010-10-17T20:59:02Z</dcterms:created>
  <dcterms:modified xsi:type="dcterms:W3CDTF">2025-07-29T04:39:02Z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0x0101007F5CF93E18D3904AAC174A21E9B08823</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a8a4f21a-863d-4623-8308-1d8e1a69ec25</vt:lpwstr>
  </property>
  <property fmtid="{D5CDD505-2E9C-101B-9397-08002B2CF9AE}" pid="10" name="SharedWithUsers">
    <vt:lpwstr>87;#Ken Smart;#157;#Nehalkumar patel</vt:lpwstr>
  </property>
  <property fmtid="{D5CDD505-2E9C-101B-9397-08002B2CF9AE}" pid="11" name="MediaServiceImageTags">
    <vt:lpwstr/>
  </property>
  <property fmtid="{D5CDD505-2E9C-101B-9397-08002B2CF9AE}" pid="12" name="_MarkAsFinal">
    <vt:bool>true</vt:bool>
  </property>
</Properties>
</file>