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0580" windowHeight="11640" firstSheet="1" activeTab="1"/>
  </bookViews>
  <sheets>
    <sheet name="Guidance for agencies" sheetId="5" state="hidden"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expenses'!$A$1:$E$38</definedName>
    <definedName name="_xlnm.Print_Area" localSheetId="3">'Gifts and Benefits'!$A$1:$E$25</definedName>
    <definedName name="_xlnm.Print_Area" localSheetId="0">'Guidance for agencies'!$A$1:$A$43</definedName>
    <definedName name="_xlnm.Print_Area" localSheetId="2">Hospitality!$A$1:$F$23</definedName>
    <definedName name="_xlnm.Print_Area" localSheetId="1">Travel!$A$1:$D$152</definedName>
  </definedNames>
  <calcPr calcId="145621" refMode="R1C1"/>
</workbook>
</file>

<file path=xl/calcChain.xml><?xml version="1.0" encoding="utf-8"?>
<calcChain xmlns="http://schemas.openxmlformats.org/spreadsheetml/2006/main">
  <c r="B14" i="1" l="1"/>
  <c r="B15" i="1" l="1"/>
  <c r="B76" i="1"/>
  <c r="B80" i="1"/>
  <c r="B78" i="1"/>
  <c r="B73" i="1"/>
  <c r="B71" i="1"/>
  <c r="B68" i="1"/>
  <c r="B65" i="1"/>
  <c r="B63" i="1"/>
  <c r="B60" i="1"/>
  <c r="B84" i="1" l="1"/>
  <c r="B82" i="1"/>
  <c r="B89" i="1" l="1"/>
  <c r="B12" i="1"/>
  <c r="B49" i="1" l="1"/>
  <c r="B52" i="1"/>
  <c r="B51" i="1"/>
  <c r="B50" i="1"/>
  <c r="B43" i="1"/>
  <c r="B40" i="1"/>
  <c r="B142" i="1" l="1"/>
  <c r="B125" i="1"/>
  <c r="B25" i="1"/>
  <c r="B16" i="2"/>
  <c r="C15" i="4"/>
  <c r="D15" i="4"/>
  <c r="B29" i="3"/>
  <c r="B3" i="2" l="1"/>
  <c r="B4" i="3" l="1"/>
  <c r="B3" i="3"/>
  <c r="B2" i="3"/>
  <c r="B4" i="4"/>
  <c r="B3" i="4"/>
  <c r="B2" i="4"/>
  <c r="B4" i="2"/>
  <c r="B2" i="2"/>
  <c r="B144" i="1" l="1"/>
</calcChain>
</file>

<file path=xl/sharedStrings.xml><?xml version="1.0" encoding="utf-8"?>
<sst xmlns="http://schemas.openxmlformats.org/spreadsheetml/2006/main" count="354" uniqueCount="155">
  <si>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</si>
  <si>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</si>
  <si>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</si>
  <si>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</si>
  <si>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</si>
  <si>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</si>
  <si>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</si>
  <si>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</si>
  <si>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</si>
  <si>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</si>
  <si>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</si>
  <si>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</si>
  <si>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</si>
  <si>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</si>
  <si>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</si>
  <si>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</si>
  <si>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</si>
  <si>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Nature (eg hotel, airfare, meals &amp; for how many people, other costs)</t>
  </si>
  <si>
    <t>Nature (eg hotel, airfares, taxis, meals &amp; for how many people, other costs)</t>
  </si>
  <si>
    <t>No. of items =</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</si>
  <si>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</si>
  <si>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</si>
  <si>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</si>
  <si>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</si>
  <si>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</si>
  <si>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</si>
  <si>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</si>
  <si>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</si>
  <si>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</si>
  <si>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</si>
  <si>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 xml:space="preserve">Notes </t>
  </si>
  <si>
    <t>* Headings on following tabs will pre populate with what you enter on this tab</t>
  </si>
  <si>
    <t>*** Delete what's inapplicable.  Be consistent - all GST exclusive or all GST inclusive</t>
  </si>
  <si>
    <t>Insert additional rows as needed</t>
  </si>
  <si>
    <t>Offered by 
(who made the offer?)</t>
  </si>
  <si>
    <t>Nature ***</t>
  </si>
  <si>
    <t>International Travel (including  travel within NZ at beginning and end of overseas trip)**</t>
  </si>
  <si>
    <t>** Group expenditure relating to each overseas trip</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</si>
  <si>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</si>
  <si>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</si>
  <si>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</si>
  <si>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</si>
  <si>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</si>
  <si>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</si>
  <si>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</si>
  <si>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t>Note this tab can  / should be deleted prior to uploading onto the agency website</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</si>
  <si>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</si>
  <si>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</si>
  <si>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</si>
  <si>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</si>
  <si>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</si>
  <si>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Estimated value (NZ$)
(exc GST / inc GST)***</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</si>
  <si>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</si>
  <si>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</si>
  <si>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</si>
  <si>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</si>
  <si>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</si>
  <si>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</si>
  <si>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</si>
  <si>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</si>
  <si>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</si>
  <si>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</si>
  <si>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</si>
  <si>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</si>
  <si>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</si>
  <si>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</si>
  <si>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</si>
  <si>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</si>
  <si>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</si>
  <si>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</si>
  <si>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</si>
  <si>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</si>
  <si>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</si>
  <si>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</si>
  <si>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</si>
  <si>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</si>
  <si>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</si>
  <si>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</si>
  <si>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</si>
  <si>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</si>
  <si>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</si>
  <si>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</si>
  <si>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</si>
  <si>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</si>
  <si>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</si>
  <si>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</si>
  <si>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</si>
  <si>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</si>
  <si>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</si>
  <si>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</si>
  <si>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</si>
  <si>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</si>
  <si>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</si>
  <si>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</si>
  <si>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</si>
  <si>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</si>
  <si>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</si>
  <si>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</si>
  <si>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</si>
  <si>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</si>
  <si>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r>
      <t xml:space="preserve">The sub totals and totals </t>
    </r>
    <r>
      <rPr>
        <sz val="11"/>
        <color theme="1"/>
        <rFont val="Arial"/>
        <family val="2"/>
      </rPr>
      <t xml:space="preserve">should appear automatically, once you add information to the rows above.  Insert more rows as you need. </t>
    </r>
  </si>
  <si>
    <t>All expenses for items experienced or used by CEs in performing their role are required to be disclosed, whether paid by credit card or invoiced.</t>
  </si>
  <si>
    <t>Third parties include people and organisations external to the public service or statutory Crown entities.</t>
  </si>
  <si>
    <t>Domestic Travel (within NZ, including travel to and from local airport)</t>
  </si>
  <si>
    <t xml:space="preserve"> </t>
  </si>
  <si>
    <t>Accommodations</t>
  </si>
  <si>
    <t>Airfares</t>
  </si>
  <si>
    <t>Meals and Taxis</t>
  </si>
  <si>
    <t>Taxis</t>
  </si>
  <si>
    <t xml:space="preserve">Working in Auckland Office </t>
  </si>
  <si>
    <t>Accommodation (one night)</t>
  </si>
  <si>
    <t>Working in Auckland Office</t>
  </si>
  <si>
    <t>Meals</t>
  </si>
  <si>
    <t>Rental Car</t>
  </si>
  <si>
    <t>Airbus ticket</t>
  </si>
  <si>
    <t>Airbus tickets</t>
  </si>
  <si>
    <t>Parking</t>
  </si>
  <si>
    <t xml:space="preserve">A Hill Mobile Rental 2017 July Spark New Zealand Trading Ltd </t>
  </si>
  <si>
    <t>Communication Costs</t>
  </si>
  <si>
    <t>Wellington</t>
  </si>
  <si>
    <t xml:space="preserve">A Hill Mobile Rental August 2017  Spark New Zealand Trading Ltd </t>
  </si>
  <si>
    <t xml:space="preserve">A Hill Mobile Rental Sept 2017  Spark New Zealand Trading Ltd </t>
  </si>
  <si>
    <t xml:space="preserve">A Hill Mobile Rental 2017 October Spark New Zealand Trading Ltd </t>
  </si>
  <si>
    <t xml:space="preserve">A Hill Mobile Rental 2017 November Spark New Zealand Trading Ltd </t>
  </si>
  <si>
    <t>A Hill Mobile Rental 2017 December Spark New Zealand Trading Ltd</t>
  </si>
  <si>
    <t xml:space="preserve">A Hill Mobile Rental 2018 January Spark New Zealand Trading Ltd </t>
  </si>
  <si>
    <t xml:space="preserve">A Hill Mobile Rental 2018 February Spark New Zealand Trading Ltd </t>
  </si>
  <si>
    <t xml:space="preserve">A Hill Mobile Rental 2018 March Spark New Zealand Trading Ltd </t>
  </si>
  <si>
    <t xml:space="preserve">A Hill Mobile Rental 2018 April Spark New Zealand Trading Ltd </t>
  </si>
  <si>
    <t xml:space="preserve">A Hill Mobile Rental 2018 May Spark New Zealand Trading Ltd </t>
  </si>
  <si>
    <t xml:space="preserve">A Hill Mobile Rental 2018 June Spark New Zealand Trading Ltd </t>
  </si>
  <si>
    <t>Legal Practicing Certificate 2017/18</t>
  </si>
  <si>
    <t>Membership Costs</t>
  </si>
  <si>
    <t>Subscription</t>
  </si>
  <si>
    <t>Auckland</t>
  </si>
  <si>
    <t>Taxi</t>
  </si>
  <si>
    <t>Health and Disability Commissioner</t>
  </si>
  <si>
    <t>Anthony Hill</t>
  </si>
  <si>
    <t>1 July 2017 to 30 June 2018</t>
  </si>
  <si>
    <t>No gifts or benefits received from external parties in 2017/18</t>
  </si>
  <si>
    <t>Meeting at HQSC</t>
  </si>
  <si>
    <t>Meeting at Ministry of Health</t>
  </si>
  <si>
    <t>Visiting Whanganui DHB</t>
  </si>
  <si>
    <t>Visiting Waikato DHB</t>
  </si>
  <si>
    <t>Visiting Southern DHB</t>
  </si>
  <si>
    <t>Accommodations (two nights)</t>
  </si>
  <si>
    <t>Mileage</t>
  </si>
  <si>
    <t>A Hill 2018 Subscription Akl Medico Legal Society</t>
  </si>
  <si>
    <t>Cost (NZ$)
(exc GST)</t>
  </si>
  <si>
    <t>Cost ($)
(exc GST)</t>
  </si>
  <si>
    <t>Cost ($)****
(exc GST)</t>
  </si>
  <si>
    <t>Attending external meeting</t>
  </si>
  <si>
    <t>Attending Commissioners Conference at Hobart  for 2 days</t>
  </si>
  <si>
    <t>Attending Commissioners Conference at Melbourne for 2 days</t>
  </si>
  <si>
    <t>No hospitality provided to external parties in 2017/18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</si>
</sst>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61" x14ac:knownFonts="1">
    <font>
      <sz val="10"/>
      <color theme="1"/>
      <name val="Arial"/>
      <family val="2"/>
    </font>
    <font>
      <sz val="11"/>
      <color theme="1"/>
      <name val="Calibri"/>
      <family val="2"/>
      <scheme val="minor"/>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indexed="62"/>
      <name val="Cambria"/>
      <family val="1"/>
    </font>
    <font>
      <b/>
      <sz val="15"/>
      <color indexed="62"/>
      <name val="Arial"/>
      <family val="2"/>
    </font>
    <font>
      <b/>
      <sz val="13"/>
      <color indexed="62"/>
      <name val="Arial"/>
      <family val="2"/>
    </font>
    <font>
      <b/>
      <sz val="11"/>
      <color indexed="62"/>
      <name val="Arial"/>
      <family val="2"/>
    </font>
    <font>
      <sz val="10"/>
      <color indexed="17"/>
      <name val="Arial"/>
      <family val="2"/>
    </font>
    <font>
      <sz val="10"/>
      <color indexed="20"/>
      <name val="Arial"/>
      <family val="2"/>
    </font>
    <font>
      <sz val="10"/>
      <color indexed="60"/>
      <name val="Arial"/>
      <family val="2"/>
    </font>
    <font>
      <sz val="10"/>
      <color indexed="62"/>
      <name val="Arial"/>
      <family val="2"/>
    </font>
    <font>
      <b/>
      <sz val="10"/>
      <color indexed="63"/>
      <name val="Arial"/>
      <family val="2"/>
    </font>
    <font>
      <b/>
      <sz val="10"/>
      <color indexed="52"/>
      <name val="Arial"/>
      <family val="2"/>
    </font>
    <font>
      <sz val="10"/>
      <color indexed="52"/>
      <name val="Arial"/>
      <family val="2"/>
    </font>
    <font>
      <b/>
      <sz val="10"/>
      <color indexed="9"/>
      <name val="Arial"/>
      <family val="2"/>
    </font>
    <font>
      <sz val="10"/>
      <color indexed="10"/>
      <name val="Arial"/>
      <family val="2"/>
    </font>
    <font>
      <i/>
      <sz val="10"/>
      <color indexed="23"/>
      <name val="Arial"/>
      <family val="2"/>
    </font>
    <font>
      <sz val="10"/>
      <color indexed="9"/>
      <name val="Arial"/>
      <family val="2"/>
    </font>
    <font>
      <sz val="11"/>
      <color indexed="8"/>
      <name val="Calibri"/>
      <family val="2"/>
    </font>
  </fonts>
  <fills count="56">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29"/>
      </patternFill>
    </fill>
    <fill>
      <patternFill patternType="solid">
        <fgColor indexed="26"/>
      </patternFill>
    </fill>
    <fill>
      <patternFill patternType="solid">
        <fgColor indexed="27"/>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703">
    <xf numFmtId="0" fontId="0" fillId="0" borderId="0"/>
    <xf numFmtId="0" fontId="20" fillId="0" borderId="0" applyNumberFormat="0" applyFill="0" applyBorder="0" applyAlignment="0" applyProtection="0"/>
    <xf numFmtId="0" fontId="29" fillId="0" borderId="0" applyNumberFormat="0" applyFill="0" applyBorder="0" applyAlignment="0" applyProtection="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3" fillId="10"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6" fillId="13" borderId="17" applyNumberFormat="0" applyAlignment="0" applyProtection="0"/>
    <xf numFmtId="0" fontId="37" fillId="14" borderId="18" applyNumberFormat="0" applyAlignment="0" applyProtection="0"/>
    <xf numFmtId="0" fontId="38" fillId="14" borderId="17" applyNumberFormat="0" applyAlignment="0" applyProtection="0"/>
    <xf numFmtId="0" fontId="39" fillId="0" borderId="19" applyNumberFormat="0" applyFill="0" applyAlignment="0" applyProtection="0"/>
    <xf numFmtId="0" fontId="40" fillId="15" borderId="20"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22" applyNumberFormat="0" applyFill="0" applyAlignment="0" applyProtection="0"/>
    <xf numFmtId="0" fontId="4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4" fillId="40" borderId="0" applyNumberFormat="0" applyBorder="0" applyAlignment="0" applyProtection="0"/>
    <xf numFmtId="0" fontId="12" fillId="0" borderId="0"/>
    <xf numFmtId="0" fontId="12" fillId="41"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1" borderId="0" applyNumberFormat="0" applyBorder="0" applyAlignment="0" applyProtection="0"/>
    <xf numFmtId="0" fontId="12" fillId="44" borderId="0" applyNumberFormat="0" applyBorder="0" applyAlignment="0" applyProtection="0"/>
    <xf numFmtId="0" fontId="12" fillId="43"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5" borderId="0" applyNumberFormat="0" applyBorder="0" applyAlignment="0" applyProtection="0"/>
    <xf numFmtId="0" fontId="12" fillId="41" borderId="0" applyNumberFormat="0" applyBorder="0" applyAlignment="0" applyProtection="0"/>
    <xf numFmtId="0" fontId="12" fillId="46" borderId="0" applyNumberFormat="0" applyBorder="0" applyAlignment="0" applyProtection="0"/>
    <xf numFmtId="0" fontId="12" fillId="45" borderId="0" applyNumberFormat="0" applyBorder="0" applyAlignment="0" applyProtection="0"/>
    <xf numFmtId="0" fontId="59" fillId="47" borderId="0" applyNumberFormat="0" applyBorder="0" applyAlignment="0" applyProtection="0"/>
    <xf numFmtId="0" fontId="59" fillId="42" borderId="0" applyNumberFormat="0" applyBorder="0" applyAlignment="0" applyProtection="0"/>
    <xf numFmtId="0" fontId="59" fillId="45" borderId="0" applyNumberFormat="0" applyBorder="0" applyAlignment="0" applyProtection="0"/>
    <xf numFmtId="0" fontId="59" fillId="41" borderId="0" applyNumberFormat="0" applyBorder="0" applyAlignment="0" applyProtection="0"/>
    <xf numFmtId="0" fontId="59" fillId="47" borderId="0" applyNumberFormat="0" applyBorder="0" applyAlignment="0" applyProtection="0"/>
    <xf numFmtId="0" fontId="59" fillId="42" borderId="0" applyNumberFormat="0" applyBorder="0" applyAlignment="0" applyProtection="0"/>
    <xf numFmtId="0" fontId="59" fillId="47" borderId="0" applyNumberFormat="0" applyBorder="0" applyAlignment="0" applyProtection="0"/>
    <xf numFmtId="0" fontId="59" fillId="48" borderId="0" applyNumberFormat="0" applyBorder="0" applyAlignment="0" applyProtection="0"/>
    <xf numFmtId="0" fontId="59" fillId="49" borderId="0" applyNumberFormat="0" applyBorder="0" applyAlignment="0" applyProtection="0"/>
    <xf numFmtId="0" fontId="59" fillId="50" borderId="0" applyNumberFormat="0" applyBorder="0" applyAlignment="0" applyProtection="0"/>
    <xf numFmtId="0" fontId="59" fillId="47" borderId="0" applyNumberFormat="0" applyBorder="0" applyAlignment="0" applyProtection="0"/>
    <xf numFmtId="0" fontId="59" fillId="51" borderId="0" applyNumberFormat="0" applyBorder="0" applyAlignment="0" applyProtection="0"/>
    <xf numFmtId="0" fontId="50" fillId="52" borderId="0" applyNumberFormat="0" applyBorder="0" applyAlignment="0" applyProtection="0"/>
    <xf numFmtId="0" fontId="54" fillId="53" borderId="23" applyNumberFormat="0" applyAlignment="0" applyProtection="0"/>
    <xf numFmtId="0" fontId="56" fillId="54" borderId="24" applyNumberFormat="0" applyAlignment="0" applyProtection="0"/>
    <xf numFmtId="0" fontId="58" fillId="0" borderId="0" applyNumberFormat="0" applyFill="0" applyBorder="0" applyAlignment="0" applyProtection="0"/>
    <xf numFmtId="0" fontId="49" fillId="55" borderId="0" applyNumberFormat="0" applyBorder="0" applyAlignment="0" applyProtection="0"/>
    <xf numFmtId="0" fontId="46" fillId="0" borderId="25"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48" fillId="0" borderId="0" applyNumberFormat="0" applyFill="0" applyBorder="0" applyAlignment="0" applyProtection="0"/>
    <xf numFmtId="0" fontId="52" fillId="45" borderId="23" applyNumberFormat="0" applyAlignment="0" applyProtection="0"/>
    <xf numFmtId="0" fontId="55" fillId="0" borderId="28" applyNumberFormat="0" applyFill="0" applyAlignment="0" applyProtection="0"/>
    <xf numFmtId="0" fontId="51" fillId="45" borderId="0" applyNumberFormat="0" applyBorder="0" applyAlignment="0" applyProtection="0"/>
    <xf numFmtId="0" fontId="12" fillId="43" borderId="29" applyNumberFormat="0" applyFont="0" applyAlignment="0" applyProtection="0"/>
    <xf numFmtId="0" fontId="53" fillId="53" borderId="30" applyNumberFormat="0" applyAlignment="0" applyProtection="0"/>
    <xf numFmtId="0" fontId="45" fillId="0" borderId="0" applyNumberFormat="0" applyFill="0" applyBorder="0" applyAlignment="0" applyProtection="0"/>
    <xf numFmtId="0" fontId="3" fillId="0" borderId="31" applyNumberFormat="0" applyFill="0" applyAlignment="0" applyProtection="0"/>
    <xf numFmtId="0" fontId="57" fillId="0" borderId="0" applyNumberFormat="0" applyFill="0" applyBorder="0" applyAlignment="0" applyProtection="0"/>
    <xf numFmtId="44" fontId="12" fillId="0" borderId="0" applyFont="0" applyFill="0" applyBorder="0" applyAlignment="0" applyProtection="0"/>
    <xf numFmtId="0" fontId="2" fillId="0" borderId="0"/>
    <xf numFmtId="0" fontId="29" fillId="0" borderId="0" applyNumberFormat="0" applyFill="0" applyBorder="0" applyAlignment="0" applyProtection="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3" fillId="10"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6" fillId="13" borderId="17" applyNumberFormat="0" applyAlignment="0" applyProtection="0"/>
    <xf numFmtId="0" fontId="37" fillId="14" borderId="18" applyNumberFormat="0" applyAlignment="0" applyProtection="0"/>
    <xf numFmtId="0" fontId="38" fillId="14" borderId="17" applyNumberFormat="0" applyAlignment="0" applyProtection="0"/>
    <xf numFmtId="0" fontId="39" fillId="0" borderId="19" applyNumberFormat="0" applyFill="0" applyAlignment="0" applyProtection="0"/>
    <xf numFmtId="0" fontId="40" fillId="15" borderId="20" applyNumberFormat="0" applyAlignment="0" applyProtection="0"/>
    <xf numFmtId="0" fontId="41" fillId="0" borderId="0" applyNumberFormat="0" applyFill="0" applyBorder="0" applyAlignment="0" applyProtection="0"/>
    <xf numFmtId="0" fontId="2" fillId="16" borderId="21" applyNumberFormat="0" applyFont="0" applyAlignment="0" applyProtection="0"/>
    <xf numFmtId="0" fontId="42" fillId="0" borderId="0" applyNumberFormat="0" applyFill="0" applyBorder="0" applyAlignment="0" applyProtection="0"/>
    <xf numFmtId="0" fontId="43" fillId="0" borderId="22" applyNumberFormat="0" applyFill="0" applyAlignment="0" applyProtection="0"/>
    <xf numFmtId="0" fontId="4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4" fillId="40" borderId="0" applyNumberFormat="0" applyBorder="0" applyAlignment="0" applyProtection="0"/>
    <xf numFmtId="0" fontId="2" fillId="0" borderId="0"/>
    <xf numFmtId="0" fontId="2" fillId="16" borderId="21"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60" fillId="0" borderId="0"/>
    <xf numFmtId="0" fontId="2" fillId="0" borderId="0"/>
    <xf numFmtId="0" fontId="2" fillId="16" borderId="21"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60" fillId="0" borderId="0"/>
    <xf numFmtId="0" fontId="2" fillId="0" borderId="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16" borderId="21" applyNumberFormat="0" applyFont="0" applyAlignment="0" applyProtection="0"/>
    <xf numFmtId="0" fontId="2" fillId="0" borderId="0"/>
    <xf numFmtId="0" fontId="12" fillId="4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2" borderId="0" applyNumberFormat="0" applyBorder="0" applyAlignment="0" applyProtection="0"/>
    <xf numFmtId="0" fontId="12" fillId="44" borderId="0" applyNumberFormat="0" applyBorder="0" applyAlignment="0" applyProtection="0"/>
    <xf numFmtId="0" fontId="12" fillId="41" borderId="0" applyNumberFormat="0" applyBorder="0" applyAlignment="0" applyProtection="0"/>
    <xf numFmtId="0" fontId="2" fillId="16" borderId="21" applyNumberFormat="0" applyFont="0" applyAlignment="0" applyProtection="0"/>
    <xf numFmtId="0" fontId="12" fillId="4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2" fillId="4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12" fillId="41" borderId="0" applyNumberFormat="0" applyBorder="0" applyAlignment="0" applyProtection="0"/>
    <xf numFmtId="0" fontId="2" fillId="0" borderId="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16" borderId="21" applyNumberFormat="0" applyFont="0" applyAlignment="0" applyProtection="0"/>
    <xf numFmtId="0" fontId="12" fillId="41" borderId="0" applyNumberFormat="0" applyBorder="0" applyAlignment="0" applyProtection="0"/>
    <xf numFmtId="0" fontId="12" fillId="43" borderId="0" applyNumberFormat="0" applyBorder="0" applyAlignment="0" applyProtection="0"/>
    <xf numFmtId="0" fontId="12" fillId="43" borderId="29" applyNumberFormat="0" applyFont="0" applyAlignment="0" applyProtection="0"/>
    <xf numFmtId="0" fontId="3" fillId="0" borderId="31" applyNumberFormat="0" applyFill="0" applyAlignment="0" applyProtection="0"/>
    <xf numFmtId="0" fontId="12" fillId="42" borderId="0" applyNumberFormat="0" applyBorder="0" applyAlignment="0" applyProtection="0"/>
    <xf numFmtId="0" fontId="2" fillId="0" borderId="0"/>
    <xf numFmtId="0" fontId="2" fillId="16" borderId="21"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21"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16" borderId="21" applyNumberFormat="0" applyFont="0" applyAlignment="0" applyProtection="0"/>
    <xf numFmtId="0" fontId="2" fillId="0" borderId="0"/>
    <xf numFmtId="43" fontId="2" fillId="0" borderId="0" applyFont="0" applyFill="0" applyBorder="0" applyAlignment="0" applyProtection="0"/>
    <xf numFmtId="43" fontId="60" fillId="0" borderId="0" applyFont="0" applyFill="0" applyBorder="0" applyAlignment="0" applyProtection="0"/>
    <xf numFmtId="0" fontId="2" fillId="16" borderId="21"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8" fillId="0" borderId="0"/>
    <xf numFmtId="0" fontId="20" fillId="0" borderId="0" applyNumberForma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21"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21"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21"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16" borderId="21" applyNumberFormat="0" applyFont="0" applyAlignment="0" applyProtection="0"/>
    <xf numFmtId="0" fontId="2" fillId="0" borderId="0"/>
    <xf numFmtId="0" fontId="2" fillId="16" borderId="21"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16" borderId="21" applyNumberFormat="0" applyFont="0" applyAlignment="0" applyProtection="0"/>
    <xf numFmtId="0" fontId="2" fillId="0" borderId="0"/>
    <xf numFmtId="0" fontId="2" fillId="16" borderId="21"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21"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16" borderId="21" applyNumberFormat="0" applyFont="0" applyAlignment="0" applyProtection="0"/>
    <xf numFmtId="0" fontId="2" fillId="0" borderId="0"/>
    <xf numFmtId="43" fontId="2" fillId="0" borderId="0" applyFont="0" applyFill="0" applyBorder="0" applyAlignment="0" applyProtection="0"/>
    <xf numFmtId="43" fontId="28"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21"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21"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21"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6" borderId="21" applyNumberFormat="0" applyFont="0" applyAlignment="0" applyProtection="0"/>
    <xf numFmtId="0" fontId="1" fillId="0" borderId="0"/>
    <xf numFmtId="0" fontId="1" fillId="16" borderId="21"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6" borderId="21" applyNumberFormat="0" applyFont="0" applyAlignment="0" applyProtection="0"/>
    <xf numFmtId="0" fontId="1" fillId="0" borderId="0"/>
    <xf numFmtId="0" fontId="1" fillId="16" borderId="21"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21"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6" borderId="21" applyNumberFormat="0" applyFont="0" applyAlignment="0" applyProtection="0"/>
    <xf numFmtId="0" fontId="1" fillId="0" borderId="0"/>
    <xf numFmtId="43" fontId="1" fillId="0" borderId="0" applyFont="0" applyFill="0" applyBorder="0" applyAlignment="0" applyProtection="0"/>
    <xf numFmtId="0" fontId="1" fillId="16" borderId="21"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21"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21"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21"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6" borderId="21" applyNumberFormat="0" applyFont="0" applyAlignment="0" applyProtection="0"/>
    <xf numFmtId="0" fontId="1" fillId="0" borderId="0"/>
    <xf numFmtId="0" fontId="1" fillId="16" borderId="21"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6" borderId="21" applyNumberFormat="0" applyFont="0" applyAlignment="0" applyProtection="0"/>
    <xf numFmtId="0" fontId="1" fillId="0" borderId="0"/>
    <xf numFmtId="0" fontId="1" fillId="16" borderId="21"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21"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6" borderId="21" applyNumberFormat="0" applyFont="0" applyAlignment="0" applyProtection="0"/>
    <xf numFmtId="0" fontId="1" fillId="0" borderId="0"/>
    <xf numFmtId="43" fontId="1" fillId="0" borderId="0" applyFont="0" applyFill="0" applyBorder="0" applyAlignment="0" applyProtection="0"/>
  </cellStyleXfs>
  <cellXfs count="215">
    <xf numFmtId="0" fontId="0" fillId="0" borderId="0" xfId="0"/>
    <xf numFmtId="0" fontId="0" fillId="0" borderId="0" xfId="0" applyAlignment="1">
      <alignment wrapText="1"/>
    </xf>
    <xf numFmtId="0" fontId="3" fillId="0" borderId="2" xfId="0" applyFont="1" applyBorder="1" applyAlignment="1">
      <alignment wrapText="1"/>
    </xf>
    <xf numFmtId="0" fontId="3" fillId="0" borderId="0" xfId="0" applyFont="1" applyBorder="1" applyAlignment="1">
      <alignment wrapText="1"/>
    </xf>
    <xf numFmtId="0" fontId="4" fillId="0" borderId="0" xfId="0" applyFont="1" applyFill="1" applyBorder="1" applyAlignment="1">
      <alignment wrapText="1"/>
    </xf>
    <xf numFmtId="0" fontId="5" fillId="4"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3" fillId="0" borderId="8" xfId="0" applyFont="1" applyBorder="1" applyAlignment="1">
      <alignment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5"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0" borderId="9" xfId="0" applyFont="1" applyBorder="1" applyAlignment="1">
      <alignment wrapText="1"/>
    </xf>
    <xf numFmtId="0" fontId="5" fillId="4" borderId="5" xfId="0" applyFont="1" applyFill="1" applyBorder="1" applyAlignment="1">
      <alignment wrapText="1"/>
    </xf>
    <xf numFmtId="0" fontId="3"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5" fillId="4" borderId="4" xfId="0" applyFont="1" applyFill="1" applyBorder="1" applyAlignment="1">
      <alignment vertical="center" wrapText="1" readingOrder="1"/>
    </xf>
    <xf numFmtId="0" fontId="8" fillId="0" borderId="0" xfId="0" applyFont="1" applyBorder="1" applyAlignment="1">
      <alignment wrapText="1"/>
    </xf>
    <xf numFmtId="0" fontId="8" fillId="0" borderId="0" xfId="0" applyFont="1" applyBorder="1"/>
    <xf numFmtId="0" fontId="0" fillId="0" borderId="0" xfId="0" applyBorder="1" applyAlignment="1">
      <alignment vertical="top" wrapText="1"/>
    </xf>
    <xf numFmtId="0" fontId="3" fillId="0" borderId="2" xfId="0" applyFont="1" applyBorder="1" applyAlignment="1">
      <alignment vertical="center" wrapText="1"/>
    </xf>
    <xf numFmtId="0" fontId="7" fillId="5" borderId="7" xfId="0" applyFont="1" applyFill="1" applyBorder="1" applyAlignment="1">
      <alignment vertical="center" readingOrder="1"/>
    </xf>
    <xf numFmtId="0" fontId="8" fillId="0" borderId="9" xfId="0" applyFont="1" applyBorder="1" applyAlignment="1">
      <alignment wrapText="1"/>
    </xf>
    <xf numFmtId="0" fontId="8" fillId="0" borderId="0" xfId="0" applyFont="1" applyBorder="1" applyAlignment="1">
      <alignment wrapText="1"/>
    </xf>
    <xf numFmtId="0" fontId="8" fillId="0" borderId="6" xfId="0" applyFont="1" applyBorder="1" applyAlignment="1">
      <alignment wrapText="1"/>
    </xf>
    <xf numFmtId="0" fontId="6" fillId="7" borderId="12" xfId="0" applyFont="1" applyFill="1" applyBorder="1" applyAlignment="1">
      <alignment vertical="center" wrapText="1" readingOrder="1"/>
    </xf>
    <xf numFmtId="0" fontId="9" fillId="0" borderId="0" xfId="0" applyFont="1" applyBorder="1" applyAlignment="1">
      <alignment vertical="center" wrapText="1" readingOrder="1"/>
    </xf>
    <xf numFmtId="0" fontId="10" fillId="0" borderId="0" xfId="0" applyFont="1" applyBorder="1" applyAlignment="1">
      <alignment vertical="center" wrapText="1" readingOrder="1"/>
    </xf>
    <xf numFmtId="0" fontId="16" fillId="0" borderId="0" xfId="0" applyFont="1" applyBorder="1"/>
    <xf numFmtId="0" fontId="13" fillId="0" borderId="0" xfId="0" applyFont="1" applyAlignment="1">
      <alignment horizontal="justify" vertical="center"/>
    </xf>
    <xf numFmtId="0" fontId="21" fillId="0" borderId="0" xfId="0" applyFont="1"/>
    <xf numFmtId="0" fontId="22" fillId="0" borderId="0" xfId="0" applyFont="1" applyAlignment="1">
      <alignment horizontal="justify" vertical="center"/>
    </xf>
    <xf numFmtId="0" fontId="21" fillId="0" borderId="0" xfId="0" applyFont="1" applyAlignment="1">
      <alignment horizontal="justify" vertical="center"/>
    </xf>
    <xf numFmtId="0" fontId="21" fillId="0" borderId="0" xfId="1" applyFont="1" applyAlignment="1">
      <alignment horizontal="justify" vertical="center"/>
    </xf>
    <xf numFmtId="0" fontId="21" fillId="0" borderId="0" xfId="0" applyFont="1" applyAlignment="1">
      <alignment horizontal="left" vertical="center" wrapText="1"/>
    </xf>
    <xf numFmtId="0" fontId="13" fillId="0" borderId="0" xfId="0" applyFont="1" applyAlignment="1">
      <alignment wrapText="1"/>
    </xf>
    <xf numFmtId="0" fontId="21" fillId="0" borderId="0" xfId="0" applyFont="1" applyAlignment="1">
      <alignment horizontal="center"/>
    </xf>
    <xf numFmtId="0" fontId="22"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2" fillId="0" borderId="9" xfId="0" applyFont="1" applyFill="1" applyBorder="1" applyAlignment="1">
      <alignment vertical="center" readingOrder="1"/>
    </xf>
    <xf numFmtId="0" fontId="12" fillId="0" borderId="0" xfId="0" applyFont="1" applyFill="1" applyBorder="1" applyAlignment="1">
      <alignment vertical="center" readingOrder="1"/>
    </xf>
    <xf numFmtId="0" fontId="24" fillId="0" borderId="0" xfId="0" applyFont="1" applyAlignment="1">
      <alignment horizontal="justify" vertical="center"/>
    </xf>
    <xf numFmtId="0" fontId="3"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3" fillId="8" borderId="7" xfId="0" applyFont="1" applyFill="1" applyBorder="1" applyAlignment="1">
      <alignment vertical="center" wrapText="1"/>
    </xf>
    <xf numFmtId="0" fontId="0" fillId="0" borderId="0" xfId="0" applyBorder="1" applyAlignment="1">
      <alignment wrapText="1"/>
    </xf>
    <xf numFmtId="0" fontId="7"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7" fillId="5" borderId="2" xfId="0" applyNumberFormat="1" applyFont="1" applyFill="1" applyBorder="1" applyAlignment="1">
      <alignment vertical="center" wrapText="1" readingOrder="1"/>
    </xf>
    <xf numFmtId="0" fontId="25" fillId="0" borderId="0"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13" fillId="0" borderId="0" xfId="0" applyFont="1"/>
    <xf numFmtId="0" fontId="26" fillId="0" borderId="0" xfId="1" applyFont="1"/>
    <xf numFmtId="0" fontId="14" fillId="0" borderId="0" xfId="0" applyFont="1" applyAlignment="1">
      <alignment horizontal="justify" vertical="center"/>
    </xf>
    <xf numFmtId="0" fontId="0" fillId="0" borderId="0" xfId="0" applyBorder="1" applyAlignment="1">
      <alignment vertical="top"/>
    </xf>
    <xf numFmtId="0" fontId="0" fillId="0" borderId="0" xfId="0" applyFont="1" applyBorder="1" applyAlignment="1">
      <alignment horizontal="justify" vertical="center"/>
    </xf>
    <xf numFmtId="0" fontId="0" fillId="0" borderId="6" xfId="0" applyFont="1" applyBorder="1" applyAlignment="1">
      <alignment horizontal="justify" vertical="center"/>
    </xf>
    <xf numFmtId="0" fontId="8" fillId="0" borderId="4" xfId="0" applyFont="1" applyBorder="1" applyAlignment="1">
      <alignment wrapText="1"/>
    </xf>
    <xf numFmtId="0" fontId="8" fillId="0" borderId="3" xfId="0" applyFont="1" applyBorder="1" applyAlignment="1">
      <alignment wrapText="1"/>
    </xf>
    <xf numFmtId="0" fontId="8" fillId="0" borderId="10" xfId="0" applyFont="1" applyBorder="1" applyAlignment="1">
      <alignment wrapText="1"/>
    </xf>
    <xf numFmtId="0" fontId="8" fillId="0" borderId="1" xfId="0" applyFont="1" applyBorder="1" applyAlignment="1">
      <alignment wrapText="1"/>
    </xf>
    <xf numFmtId="0" fontId="8"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0" borderId="0" xfId="0" applyBorder="1" applyAlignment="1">
      <alignment wrapText="1"/>
    </xf>
    <xf numFmtId="0" fontId="20" fillId="0" borderId="0" xfId="1" applyAlignment="1">
      <alignment horizontal="justify" vertical="center"/>
    </xf>
    <xf numFmtId="0" fontId="0" fillId="0" borderId="0" xfId="0" applyFont="1" applyBorder="1" applyAlignment="1">
      <alignment wrapText="1"/>
    </xf>
    <xf numFmtId="0" fontId="0" fillId="0" borderId="0" xfId="0" applyBorder="1" applyAlignment="1">
      <alignment wrapText="1"/>
    </xf>
    <xf numFmtId="0" fontId="0" fillId="0" borderId="0" xfId="0" applyFont="1" applyBorder="1" applyAlignment="1">
      <alignment horizontal="justify" vertical="center"/>
    </xf>
    <xf numFmtId="0" fontId="0" fillId="0" borderId="6" xfId="0" applyFont="1" applyBorder="1" applyAlignment="1">
      <alignment wrapText="1"/>
    </xf>
    <xf numFmtId="0" fontId="0" fillId="0" borderId="0" xfId="0" applyFont="1" applyProtection="1">
      <protection locked="0"/>
    </xf>
    <xf numFmtId="0" fontId="0" fillId="0" borderId="9" xfId="0" applyFont="1" applyBorder="1" applyAlignment="1" applyProtection="1">
      <alignment wrapText="1"/>
      <protection locked="0"/>
    </xf>
    <xf numFmtId="0" fontId="0" fillId="0" borderId="0" xfId="0" applyFont="1" applyBorder="1" applyAlignment="1" applyProtection="1">
      <alignment wrapText="1"/>
      <protection locked="0"/>
    </xf>
    <xf numFmtId="0" fontId="0" fillId="0" borderId="6" xfId="0" applyFont="1" applyBorder="1" applyAlignment="1" applyProtection="1">
      <alignment wrapText="1"/>
      <protection locked="0"/>
    </xf>
    <xf numFmtId="0" fontId="0" fillId="0" borderId="9" xfId="0" applyFont="1" applyBorder="1"/>
    <xf numFmtId="0" fontId="8" fillId="0" borderId="6" xfId="0" applyFont="1" applyBorder="1"/>
    <xf numFmtId="164" fontId="8" fillId="5" borderId="2" xfId="0" applyNumberFormat="1" applyFont="1" applyFill="1" applyBorder="1" applyAlignment="1">
      <alignment vertical="center" wrapText="1"/>
    </xf>
    <xf numFmtId="0" fontId="0" fillId="5" borderId="8" xfId="0" applyFont="1" applyFill="1" applyBorder="1" applyAlignment="1">
      <alignment wrapText="1"/>
    </xf>
    <xf numFmtId="0" fontId="8" fillId="5" borderId="2" xfId="0" applyFont="1" applyFill="1" applyBorder="1" applyAlignment="1">
      <alignment horizontal="right" vertical="center" wrapText="1"/>
    </xf>
    <xf numFmtId="0" fontId="8" fillId="0" borderId="0" xfId="0" applyFont="1" applyBorder="1" applyProtection="1">
      <protection locked="0"/>
    </xf>
    <xf numFmtId="0" fontId="8" fillId="0" borderId="9" xfId="0" applyFont="1" applyBorder="1" applyAlignment="1" applyProtection="1">
      <alignment wrapText="1"/>
      <protection locked="0"/>
    </xf>
    <xf numFmtId="0" fontId="8" fillId="0" borderId="0" xfId="0" applyFont="1" applyBorder="1" applyAlignment="1" applyProtection="1">
      <alignment wrapText="1"/>
      <protection locked="0"/>
    </xf>
    <xf numFmtId="0" fontId="8" fillId="0" borderId="6" xfId="0" applyFont="1" applyBorder="1" applyAlignment="1" applyProtection="1">
      <alignment wrapText="1"/>
      <protection locked="0"/>
    </xf>
    <xf numFmtId="0" fontId="8" fillId="0" borderId="0" xfId="0" applyFont="1" applyBorder="1" applyAlignment="1" applyProtection="1">
      <alignment vertical="center"/>
      <protection locked="0"/>
    </xf>
    <xf numFmtId="0" fontId="8" fillId="5" borderId="2" xfId="0" applyFont="1" applyFill="1" applyBorder="1" applyAlignment="1">
      <alignment horizontal="left" vertical="center"/>
    </xf>
    <xf numFmtId="0" fontId="7" fillId="2" borderId="7" xfId="0" applyFont="1" applyFill="1" applyBorder="1" applyAlignment="1">
      <alignment vertical="center" wrapText="1" readingOrder="1"/>
    </xf>
    <xf numFmtId="164" fontId="7" fillId="2" borderId="2" xfId="0" applyNumberFormat="1" applyFont="1" applyFill="1" applyBorder="1" applyAlignment="1">
      <alignment vertical="center" wrapText="1" readingOrder="1"/>
    </xf>
    <xf numFmtId="0" fontId="0" fillId="2" borderId="2" xfId="0" applyFont="1" applyFill="1" applyBorder="1" applyAlignment="1"/>
    <xf numFmtId="0" fontId="0" fillId="2" borderId="2" xfId="0" applyFont="1" applyFill="1" applyBorder="1" applyAlignment="1">
      <alignment wrapText="1"/>
    </xf>
    <xf numFmtId="0" fontId="0" fillId="2" borderId="8" xfId="0" applyFont="1" applyFill="1" applyBorder="1" applyAlignment="1">
      <alignment wrapText="1"/>
    </xf>
    <xf numFmtId="0" fontId="6" fillId="7" borderId="13" xfId="0" applyFont="1" applyFill="1" applyBorder="1" applyAlignment="1">
      <alignment vertical="center" wrapText="1" readingOrder="1"/>
    </xf>
    <xf numFmtId="0" fontId="5" fillId="4" borderId="0" xfId="0" applyFont="1" applyFill="1" applyBorder="1" applyAlignment="1">
      <alignment wrapText="1"/>
    </xf>
    <xf numFmtId="0" fontId="5" fillId="4" borderId="6" xfId="0" applyFont="1" applyFill="1" applyBorder="1" applyAlignment="1">
      <alignment wrapText="1"/>
    </xf>
    <xf numFmtId="0" fontId="0" fillId="0" borderId="4" xfId="0" applyFont="1" applyBorder="1" applyAlignment="1">
      <alignment wrapText="1"/>
    </xf>
    <xf numFmtId="0" fontId="0" fillId="0" borderId="1" xfId="0" applyFont="1" applyBorder="1" applyAlignment="1">
      <alignment horizontal="justify" vertical="center"/>
    </xf>
    <xf numFmtId="0" fontId="0" fillId="0" borderId="11" xfId="0" applyFont="1" applyBorder="1" applyAlignment="1">
      <alignment horizontal="justify" vertical="center"/>
    </xf>
    <xf numFmtId="0" fontId="0" fillId="0" borderId="0" xfId="0" applyFont="1" applyBorder="1" applyProtection="1">
      <protection locked="0"/>
    </xf>
    <xf numFmtId="0" fontId="4" fillId="3" borderId="5" xfId="0" applyFont="1" applyFill="1" applyBorder="1" applyAlignment="1">
      <alignment wrapText="1"/>
    </xf>
    <xf numFmtId="0" fontId="4" fillId="6" borderId="5" xfId="0" applyFont="1" applyFill="1" applyBorder="1" applyAlignment="1">
      <alignment wrapText="1"/>
    </xf>
    <xf numFmtId="0" fontId="0" fillId="5" borderId="8" xfId="0" applyFill="1" applyBorder="1" applyAlignment="1"/>
    <xf numFmtId="0" fontId="3" fillId="8" borderId="2" xfId="0" applyFont="1" applyFill="1" applyBorder="1" applyAlignment="1">
      <alignment vertical="center" wrapText="1"/>
    </xf>
    <xf numFmtId="0" fontId="3" fillId="8" borderId="8" xfId="0" applyFont="1" applyFill="1" applyBorder="1" applyAlignment="1">
      <alignment vertical="center" wrapText="1"/>
    </xf>
    <xf numFmtId="0" fontId="0" fillId="0" borderId="9" xfId="0" applyBorder="1" applyAlignment="1" applyProtection="1">
      <alignment vertical="top" wrapText="1"/>
      <protection locked="0"/>
    </xf>
    <xf numFmtId="0" fontId="0" fillId="0" borderId="0" xfId="0" applyBorder="1" applyAlignment="1" applyProtection="1">
      <alignment wrapText="1"/>
      <protection locked="0"/>
    </xf>
    <xf numFmtId="0" fontId="0" fillId="0" borderId="6" xfId="0" applyBorder="1" applyAlignment="1" applyProtection="1">
      <alignment wrapText="1"/>
      <protection locked="0"/>
    </xf>
    <xf numFmtId="0" fontId="0" fillId="0" borderId="0" xfId="0" applyAlignment="1" applyProtection="1">
      <alignment wrapText="1"/>
      <protection locked="0"/>
    </xf>
    <xf numFmtId="0" fontId="0" fillId="0" borderId="0" xfId="0" applyFill="1" applyBorder="1" applyAlignment="1" applyProtection="1">
      <alignment wrapText="1"/>
      <protection locked="0"/>
    </xf>
    <xf numFmtId="0" fontId="0" fillId="0" borderId="9" xfId="0" applyFont="1" applyBorder="1" applyAlignment="1" applyProtection="1">
      <alignment vertical="top"/>
      <protection locked="0"/>
    </xf>
    <xf numFmtId="0" fontId="0" fillId="0" borderId="9" xfId="0" applyFont="1" applyBorder="1" applyAlignment="1" applyProtection="1">
      <protection locked="0"/>
    </xf>
    <xf numFmtId="0" fontId="12" fillId="0" borderId="9" xfId="0" applyFont="1" applyBorder="1" applyAlignment="1" applyProtection="1">
      <alignment wrapText="1"/>
      <protection locked="0"/>
    </xf>
    <xf numFmtId="0" fontId="12" fillId="0" borderId="0" xfId="0" applyFont="1" applyBorder="1" applyAlignment="1" applyProtection="1">
      <alignment wrapText="1"/>
      <protection locked="0"/>
    </xf>
    <xf numFmtId="0" fontId="12" fillId="0" borderId="6" xfId="0" applyFont="1" applyBorder="1" applyAlignment="1" applyProtection="1">
      <alignment wrapText="1"/>
      <protection locked="0"/>
    </xf>
    <xf numFmtId="4" fontId="12" fillId="0" borderId="0" xfId="0" applyNumberFormat="1" applyFont="1" applyBorder="1" applyAlignment="1" applyProtection="1">
      <alignment vertical="center" wrapText="1"/>
      <protection locked="0"/>
    </xf>
    <xf numFmtId="4" fontId="0" fillId="0" borderId="0" xfId="0" applyNumberFormat="1" applyFont="1" applyBorder="1" applyAlignment="1" applyProtection="1">
      <alignment wrapText="1"/>
      <protection locked="0"/>
    </xf>
    <xf numFmtId="4" fontId="12" fillId="0" borderId="0" xfId="0" applyNumberFormat="1" applyFont="1" applyBorder="1" applyAlignment="1" applyProtection="1">
      <alignment wrapText="1"/>
      <protection locked="0"/>
    </xf>
    <xf numFmtId="14" fontId="0" fillId="0" borderId="9" xfId="0" applyNumberFormat="1" applyBorder="1" applyAlignment="1" applyProtection="1">
      <alignment vertical="top" wrapText="1"/>
      <protection locked="0"/>
    </xf>
    <xf numFmtId="0" fontId="0" fillId="0" borderId="9" xfId="0" applyFont="1" applyBorder="1" applyAlignment="1" applyProtection="1">
      <protection locked="0"/>
    </xf>
    <xf numFmtId="14" fontId="0" fillId="0" borderId="9" xfId="0" applyNumberFormat="1" applyFont="1" applyBorder="1" applyAlignment="1" applyProtection="1">
      <protection locked="0"/>
    </xf>
    <xf numFmtId="0" fontId="0" fillId="0" borderId="0" xfId="0" applyFont="1" applyProtection="1">
      <protection locked="0"/>
    </xf>
    <xf numFmtId="0" fontId="0" fillId="0" borderId="9" xfId="0" applyFont="1" applyBorder="1" applyAlignment="1" applyProtection="1">
      <alignment wrapText="1"/>
      <protection locked="0"/>
    </xf>
    <xf numFmtId="0" fontId="0" fillId="0" borderId="0" xfId="0" applyFont="1" applyBorder="1" applyAlignment="1" applyProtection="1">
      <alignment wrapText="1"/>
      <protection locked="0"/>
    </xf>
    <xf numFmtId="0" fontId="0" fillId="0" borderId="6" xfId="0" applyFont="1" applyBorder="1" applyAlignment="1" applyProtection="1">
      <alignment wrapText="1"/>
      <protection locked="0"/>
    </xf>
    <xf numFmtId="4" fontId="0" fillId="0" borderId="0" xfId="0" applyNumberFormat="1" applyFont="1" applyBorder="1" applyAlignment="1" applyProtection="1">
      <alignment wrapText="1"/>
      <protection locked="0"/>
    </xf>
    <xf numFmtId="14" fontId="0" fillId="0" borderId="9" xfId="0" applyNumberFormat="1" applyFont="1" applyBorder="1" applyAlignment="1" applyProtection="1">
      <alignment wrapText="1"/>
      <protection locked="0"/>
    </xf>
    <xf numFmtId="15" fontId="0" fillId="0" borderId="9" xfId="0" applyNumberFormat="1" applyFont="1" applyBorder="1" applyAlignment="1" applyProtection="1">
      <alignment vertical="top"/>
      <protection locked="0"/>
    </xf>
    <xf numFmtId="14" fontId="0" fillId="0" borderId="0" xfId="0" applyNumberFormat="1" applyAlignment="1" applyProtection="1">
      <alignment wrapText="1"/>
      <protection locked="0"/>
    </xf>
    <xf numFmtId="43" fontId="3" fillId="0" borderId="2" xfId="411" applyFont="1" applyBorder="1" applyAlignment="1">
      <alignment wrapText="1"/>
    </xf>
    <xf numFmtId="43" fontId="0" fillId="0" borderId="0" xfId="411" applyFont="1" applyBorder="1" applyAlignment="1" applyProtection="1">
      <alignment wrapText="1"/>
      <protection locked="0"/>
    </xf>
    <xf numFmtId="43" fontId="0" fillId="0" borderId="0" xfId="411" applyFont="1" applyBorder="1" applyAlignment="1" applyProtection="1">
      <alignment vertical="top"/>
      <protection locked="0"/>
    </xf>
    <xf numFmtId="43" fontId="3" fillId="8" borderId="2" xfId="411" applyFont="1" applyFill="1" applyBorder="1" applyAlignment="1">
      <alignment vertical="center"/>
    </xf>
    <xf numFmtId="43" fontId="0" fillId="0" borderId="0" xfId="411" applyFont="1" applyBorder="1" applyAlignment="1">
      <alignment wrapText="1"/>
    </xf>
    <xf numFmtId="43" fontId="3" fillId="5" borderId="2" xfId="411" applyFont="1" applyFill="1" applyBorder="1" applyAlignment="1">
      <alignment vertical="center"/>
    </xf>
    <xf numFmtId="43" fontId="3" fillId="0" borderId="3" xfId="411" applyFont="1" applyBorder="1" applyAlignment="1">
      <alignment wrapText="1"/>
    </xf>
    <xf numFmtId="43" fontId="3" fillId="0" borderId="0" xfId="411" applyFont="1" applyBorder="1" applyAlignment="1">
      <alignment wrapText="1"/>
    </xf>
    <xf numFmtId="43" fontId="0" fillId="0" borderId="0" xfId="411" applyFont="1" applyBorder="1" applyAlignment="1"/>
    <xf numFmtId="43" fontId="0" fillId="0" borderId="0" xfId="411" applyFont="1" applyAlignment="1">
      <alignment wrapText="1"/>
    </xf>
    <xf numFmtId="14" fontId="0" fillId="0" borderId="0" xfId="0" applyNumberFormat="1" applyBorder="1" applyAlignment="1" applyProtection="1">
      <alignment vertical="top" wrapText="1"/>
      <protection locked="0"/>
    </xf>
    <xf numFmtId="43" fontId="0" fillId="0" borderId="0" xfId="411" applyFont="1" applyFill="1" applyBorder="1" applyAlignment="1" applyProtection="1">
      <alignment wrapText="1"/>
      <protection locked="0"/>
    </xf>
    <xf numFmtId="43" fontId="0" fillId="0" borderId="0" xfId="411" applyFont="1" applyFill="1" applyAlignment="1" applyProtection="1">
      <alignment wrapText="1"/>
      <protection locked="0"/>
    </xf>
    <xf numFmtId="17" fontId="0" fillId="0" borderId="9" xfId="0" applyNumberFormat="1" applyBorder="1" applyAlignment="1" applyProtection="1">
      <alignment vertical="top" wrapText="1"/>
      <protection locked="0"/>
    </xf>
    <xf numFmtId="0" fontId="0" fillId="0" borderId="0" xfId="0" applyBorder="1" applyAlignment="1" applyProtection="1">
      <alignment wrapText="1"/>
      <protection locked="0"/>
    </xf>
    <xf numFmtId="0" fontId="0" fillId="0" borderId="6" xfId="0" applyBorder="1" applyAlignment="1" applyProtection="1">
      <alignment wrapText="1"/>
      <protection locked="0"/>
    </xf>
    <xf numFmtId="4" fontId="0" fillId="0" borderId="0" xfId="0" applyNumberFormat="1" applyBorder="1" applyAlignment="1" applyProtection="1">
      <alignment wrapText="1"/>
      <protection locked="0"/>
    </xf>
    <xf numFmtId="14" fontId="0" fillId="0" borderId="9" xfId="0" applyNumberFormat="1" applyBorder="1" applyAlignment="1" applyProtection="1">
      <alignment vertical="top" wrapText="1"/>
      <protection locked="0"/>
    </xf>
    <xf numFmtId="0" fontId="0" fillId="0" borderId="0" xfId="0" applyFill="1" applyAlignment="1" applyProtection="1">
      <alignment wrapText="1"/>
      <protection locked="0"/>
    </xf>
    <xf numFmtId="0" fontId="0" fillId="0" borderId="0" xfId="0" applyFont="1" applyAlignment="1">
      <alignment horizontal="justify"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8"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5" fillId="4" borderId="10" xfId="0" applyFont="1" applyFill="1" applyBorder="1" applyAlignment="1">
      <alignment vertical="center" wrapText="1" readingOrder="1"/>
    </xf>
    <xf numFmtId="0" fontId="5" fillId="4" borderId="1" xfId="0" applyFont="1" applyFill="1" applyBorder="1" applyAlignment="1">
      <alignment vertical="center" wrapText="1" readingOrder="1"/>
    </xf>
    <xf numFmtId="0" fontId="5" fillId="4" borderId="11" xfId="0" applyFont="1" applyFill="1" applyBorder="1" applyAlignment="1">
      <alignment vertical="center" wrapText="1" readingOrder="1"/>
    </xf>
    <xf numFmtId="0" fontId="9" fillId="0" borderId="12" xfId="0" applyFont="1" applyBorder="1" applyAlignment="1" applyProtection="1">
      <alignment vertical="center" wrapText="1" readingOrder="1"/>
      <protection locked="0"/>
    </xf>
    <xf numFmtId="0" fontId="10" fillId="0" borderId="12" xfId="0" applyFont="1" applyBorder="1" applyAlignment="1" applyProtection="1">
      <alignment vertical="center" wrapText="1" readingOrder="1"/>
      <protection locked="0"/>
    </xf>
    <xf numFmtId="0" fontId="10" fillId="0" borderId="13" xfId="0" applyFont="1" applyBorder="1" applyAlignment="1" applyProtection="1">
      <alignment vertical="center" wrapText="1" readingOrder="1"/>
      <protection locked="0"/>
    </xf>
    <xf numFmtId="0" fontId="17" fillId="0" borderId="4" xfId="0" applyFont="1" applyFill="1" applyBorder="1" applyAlignment="1">
      <alignment horizontal="center" vertical="center" wrapText="1" readingOrder="1"/>
    </xf>
    <xf numFmtId="0" fontId="18" fillId="0" borderId="3" xfId="0" applyFont="1" applyBorder="1" applyAlignment="1">
      <alignment horizontal="center" vertical="center" wrapText="1" readingOrder="1"/>
    </xf>
    <xf numFmtId="0" fontId="18" fillId="0" borderId="5" xfId="0" applyFont="1" applyBorder="1" applyAlignment="1">
      <alignment horizontal="center" vertical="center" wrapText="1" readingOrder="1"/>
    </xf>
    <xf numFmtId="0" fontId="11" fillId="0" borderId="10" xfId="0" applyFont="1" applyFill="1" applyBorder="1" applyAlignment="1">
      <alignment horizontal="center" vertical="center" wrapText="1" readingOrder="1"/>
    </xf>
    <xf numFmtId="0" fontId="3" fillId="0" borderId="1" xfId="0" applyFont="1" applyFill="1" applyBorder="1" applyAlignment="1">
      <alignment horizontal="center" vertical="center" wrapText="1" readingOrder="1"/>
    </xf>
    <xf numFmtId="0" fontId="3" fillId="0" borderId="11" xfId="0" applyFont="1" applyFill="1" applyBorder="1" applyAlignment="1">
      <alignment horizontal="center" vertical="center" wrapText="1" readingOrder="1"/>
    </xf>
    <xf numFmtId="0" fontId="5" fillId="3" borderId="7" xfId="0" applyNumberFormat="1" applyFont="1" applyFill="1" applyBorder="1" applyAlignment="1">
      <alignment vertical="center" wrapText="1" readingOrder="1"/>
    </xf>
    <xf numFmtId="0" fontId="5" fillId="3" borderId="2" xfId="0" applyNumberFormat="1" applyFont="1" applyFill="1" applyBorder="1" applyAlignment="1">
      <alignment vertical="center" wrapText="1" readingOrder="1"/>
    </xf>
    <xf numFmtId="0" fontId="5" fillId="6" borderId="7" xfId="0" applyFont="1" applyFill="1" applyBorder="1" applyAlignment="1">
      <alignment vertical="center" readingOrder="1"/>
    </xf>
    <xf numFmtId="0" fontId="5" fillId="6" borderId="2" xfId="0" applyFont="1" applyFill="1" applyBorder="1" applyAlignment="1">
      <alignment vertical="center" readingOrder="1"/>
    </xf>
    <xf numFmtId="0" fontId="0" fillId="0" borderId="10" xfId="0" applyFont="1" applyBorder="1" applyAlignment="1">
      <alignment horizontal="justify" vertical="center"/>
    </xf>
    <xf numFmtId="0" fontId="0" fillId="0" borderId="1" xfId="0" applyFont="1" applyBorder="1" applyAlignment="1">
      <alignment horizontal="justify" vertical="center"/>
    </xf>
    <xf numFmtId="0" fontId="5" fillId="4" borderId="10" xfId="0" applyFont="1" applyFill="1" applyBorder="1" applyAlignment="1">
      <alignment horizontal="left" vertical="center" wrapText="1" readingOrder="1"/>
    </xf>
    <xf numFmtId="0" fontId="5" fillId="4" borderId="1" xfId="0" applyFont="1" applyFill="1" applyBorder="1" applyAlignment="1">
      <alignment horizontal="left" vertical="center" wrapText="1" readingOrder="1"/>
    </xf>
    <xf numFmtId="0" fontId="0" fillId="0" borderId="9" xfId="0" applyFont="1" applyBorder="1" applyAlignment="1">
      <alignment wrapText="1"/>
    </xf>
    <xf numFmtId="0" fontId="25" fillId="0" borderId="12" xfId="0" applyFont="1" applyBorder="1" applyAlignment="1">
      <alignment horizontal="center" vertical="center"/>
    </xf>
    <xf numFmtId="0" fontId="11" fillId="0" borderId="1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9" fillId="0" borderId="12" xfId="0" applyFont="1" applyBorder="1" applyAlignment="1">
      <alignment vertical="center" wrapText="1" readingOrder="1"/>
    </xf>
    <xf numFmtId="0" fontId="10" fillId="0" borderId="12" xfId="0" applyFont="1" applyBorder="1" applyAlignment="1">
      <alignment vertical="center" wrapText="1" readingOrder="1"/>
    </xf>
    <xf numFmtId="0" fontId="17"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9" xfId="0" applyFont="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6" xfId="0" applyFont="1" applyBorder="1" applyAlignment="1">
      <alignment wrapText="1"/>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7" fillId="0" borderId="9"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7" fillId="0" borderId="6" xfId="0" applyFont="1" applyFill="1" applyBorder="1" applyAlignment="1">
      <alignment horizontal="center" vertical="center" wrapText="1" readingOrder="1"/>
    </xf>
    <xf numFmtId="0" fontId="10" fillId="0" borderId="13" xfId="0" applyFont="1" applyBorder="1" applyAlignment="1">
      <alignment vertical="center" wrapText="1" readingOrder="1"/>
    </xf>
    <xf numFmtId="0" fontId="19" fillId="0" borderId="10" xfId="0" applyFont="1" applyBorder="1" applyAlignment="1">
      <alignment horizontal="center" vertical="center"/>
    </xf>
    <xf numFmtId="0" fontId="17" fillId="0" borderId="3" xfId="0" applyFont="1" applyFill="1" applyBorder="1" applyAlignment="1">
      <alignment horizontal="center" vertical="center" wrapText="1" readingOrder="1"/>
    </xf>
  </cellXfs>
  <cellStyles count="703">
    <cellStyle name="20% - Accent1" xfId="19" builtinId="30" customBuiltin="1"/>
    <cellStyle name="20% - Accent1 10" xfId="412"/>
    <cellStyle name="20% - Accent1 2" xfId="104"/>
    <cellStyle name="20% - Accent1 2 2" xfId="158"/>
    <cellStyle name="20% - Accent1 2 2 2" xfId="241"/>
    <cellStyle name="20% - Accent1 2 2 2 2" xfId="396"/>
    <cellStyle name="20% - Accent1 2 2 2 2 2" xfId="688"/>
    <cellStyle name="20% - Accent1 2 2 2 3" xfId="536"/>
    <cellStyle name="20% - Accent1 2 2 3" xfId="327"/>
    <cellStyle name="20% - Accent1 2 2 3 2" xfId="619"/>
    <cellStyle name="20% - Accent1 2 2 4" xfId="467"/>
    <cellStyle name="20% - Accent1 2 3" xfId="195"/>
    <cellStyle name="20% - Accent1 2 3 2" xfId="355"/>
    <cellStyle name="20% - Accent1 2 3 2 2" xfId="647"/>
    <cellStyle name="20% - Accent1 2 3 3" xfId="495"/>
    <cellStyle name="20% - Accent1 2 4" xfId="286"/>
    <cellStyle name="20% - Accent1 2 4 2" xfId="578"/>
    <cellStyle name="20% - Accent1 2 5" xfId="426"/>
    <cellStyle name="20% - Accent1 3" xfId="129"/>
    <cellStyle name="20% - Accent1 3 2" xfId="215"/>
    <cellStyle name="20% - Accent1 3 2 2" xfId="370"/>
    <cellStyle name="20% - Accent1 3 2 2 2" xfId="662"/>
    <cellStyle name="20% - Accent1 3 2 3" xfId="510"/>
    <cellStyle name="20% - Accent1 3 3" xfId="300"/>
    <cellStyle name="20% - Accent1 3 3 2" xfId="592"/>
    <cellStyle name="20% - Accent1 3 4" xfId="440"/>
    <cellStyle name="20% - Accent1 4" xfId="144"/>
    <cellStyle name="20% - Accent1 4 2" xfId="229"/>
    <cellStyle name="20% - Accent1 4 2 2" xfId="384"/>
    <cellStyle name="20% - Accent1 4 2 2 2" xfId="676"/>
    <cellStyle name="20% - Accent1 4 2 3" xfId="524"/>
    <cellStyle name="20% - Accent1 4 3" xfId="314"/>
    <cellStyle name="20% - Accent1 4 3 2" xfId="606"/>
    <cellStyle name="20% - Accent1 4 4" xfId="454"/>
    <cellStyle name="20% - Accent1 5" xfId="180"/>
    <cellStyle name="20% - Accent1 5 2" xfId="342"/>
    <cellStyle name="20% - Accent1 5 2 2" xfId="634"/>
    <cellStyle name="20% - Accent1 5 3" xfId="482"/>
    <cellStyle name="20% - Accent1 6" xfId="208"/>
    <cellStyle name="20% - Accent1 7" xfId="43"/>
    <cellStyle name="20% - Accent1 8" xfId="272"/>
    <cellStyle name="20% - Accent1 8 2" xfId="564"/>
    <cellStyle name="20% - Accent1 9" xfId="258"/>
    <cellStyle name="20% - Accent1 9 2" xfId="552"/>
    <cellStyle name="20% - Accent2" xfId="23" builtinId="34" customBuiltin="1"/>
    <cellStyle name="20% - Accent2 10" xfId="414"/>
    <cellStyle name="20% - Accent2 2" xfId="108"/>
    <cellStyle name="20% - Accent2 2 2" xfId="159"/>
    <cellStyle name="20% - Accent2 2 2 2" xfId="242"/>
    <cellStyle name="20% - Accent2 2 2 2 2" xfId="397"/>
    <cellStyle name="20% - Accent2 2 2 2 2 2" xfId="689"/>
    <cellStyle name="20% - Accent2 2 2 2 3" xfId="537"/>
    <cellStyle name="20% - Accent2 2 2 3" xfId="328"/>
    <cellStyle name="20% - Accent2 2 2 3 2" xfId="620"/>
    <cellStyle name="20% - Accent2 2 2 4" xfId="468"/>
    <cellStyle name="20% - Accent2 2 3" xfId="196"/>
    <cellStyle name="20% - Accent2 2 3 2" xfId="356"/>
    <cellStyle name="20% - Accent2 2 3 2 2" xfId="648"/>
    <cellStyle name="20% - Accent2 2 3 3" xfId="496"/>
    <cellStyle name="20% - Accent2 2 4" xfId="288"/>
    <cellStyle name="20% - Accent2 2 4 2" xfId="580"/>
    <cellStyle name="20% - Accent2 2 5" xfId="428"/>
    <cellStyle name="20% - Accent2 3" xfId="131"/>
    <cellStyle name="20% - Accent2 3 2" xfId="217"/>
    <cellStyle name="20% - Accent2 3 2 2" xfId="372"/>
    <cellStyle name="20% - Accent2 3 2 2 2" xfId="664"/>
    <cellStyle name="20% - Accent2 3 2 3" xfId="512"/>
    <cellStyle name="20% - Accent2 3 3" xfId="302"/>
    <cellStyle name="20% - Accent2 3 3 2" xfId="594"/>
    <cellStyle name="20% - Accent2 3 4" xfId="442"/>
    <cellStyle name="20% - Accent2 4" xfId="146"/>
    <cellStyle name="20% - Accent2 4 2" xfId="231"/>
    <cellStyle name="20% - Accent2 4 2 2" xfId="386"/>
    <cellStyle name="20% - Accent2 4 2 2 2" xfId="678"/>
    <cellStyle name="20% - Accent2 4 2 3" xfId="526"/>
    <cellStyle name="20% - Accent2 4 3" xfId="316"/>
    <cellStyle name="20% - Accent2 4 3 2" xfId="608"/>
    <cellStyle name="20% - Accent2 4 4" xfId="456"/>
    <cellStyle name="20% - Accent2 5" xfId="182"/>
    <cellStyle name="20% - Accent2 5 2" xfId="344"/>
    <cellStyle name="20% - Accent2 5 2 2" xfId="636"/>
    <cellStyle name="20% - Accent2 5 3" xfId="484"/>
    <cellStyle name="20% - Accent2 6" xfId="212"/>
    <cellStyle name="20% - Accent2 7" xfId="44"/>
    <cellStyle name="20% - Accent2 8" xfId="274"/>
    <cellStyle name="20% - Accent2 8 2" xfId="566"/>
    <cellStyle name="20% - Accent2 9" xfId="260"/>
    <cellStyle name="20% - Accent2 9 2" xfId="554"/>
    <cellStyle name="20% - Accent3" xfId="27" builtinId="38" customBuiltin="1"/>
    <cellStyle name="20% - Accent3 10" xfId="416"/>
    <cellStyle name="20% - Accent3 2" xfId="112"/>
    <cellStyle name="20% - Accent3 2 2" xfId="160"/>
    <cellStyle name="20% - Accent3 2 2 2" xfId="243"/>
    <cellStyle name="20% - Accent3 2 2 2 2" xfId="398"/>
    <cellStyle name="20% - Accent3 2 2 2 2 2" xfId="690"/>
    <cellStyle name="20% - Accent3 2 2 2 3" xfId="538"/>
    <cellStyle name="20% - Accent3 2 2 3" xfId="329"/>
    <cellStyle name="20% - Accent3 2 2 3 2" xfId="621"/>
    <cellStyle name="20% - Accent3 2 2 4" xfId="469"/>
    <cellStyle name="20% - Accent3 2 3" xfId="197"/>
    <cellStyle name="20% - Accent3 2 3 2" xfId="357"/>
    <cellStyle name="20% - Accent3 2 3 2 2" xfId="649"/>
    <cellStyle name="20% - Accent3 2 3 3" xfId="497"/>
    <cellStyle name="20% - Accent3 2 4" xfId="290"/>
    <cellStyle name="20% - Accent3 2 4 2" xfId="582"/>
    <cellStyle name="20% - Accent3 2 5" xfId="430"/>
    <cellStyle name="20% - Accent3 3" xfId="133"/>
    <cellStyle name="20% - Accent3 3 2" xfId="219"/>
    <cellStyle name="20% - Accent3 3 2 2" xfId="374"/>
    <cellStyle name="20% - Accent3 3 2 2 2" xfId="666"/>
    <cellStyle name="20% - Accent3 3 2 3" xfId="514"/>
    <cellStyle name="20% - Accent3 3 3" xfId="304"/>
    <cellStyle name="20% - Accent3 3 3 2" xfId="596"/>
    <cellStyle name="20% - Accent3 3 4" xfId="444"/>
    <cellStyle name="20% - Accent3 4" xfId="148"/>
    <cellStyle name="20% - Accent3 4 2" xfId="233"/>
    <cellStyle name="20% - Accent3 4 2 2" xfId="388"/>
    <cellStyle name="20% - Accent3 4 2 2 2" xfId="680"/>
    <cellStyle name="20% - Accent3 4 2 3" xfId="528"/>
    <cellStyle name="20% - Accent3 4 3" xfId="318"/>
    <cellStyle name="20% - Accent3 4 3 2" xfId="610"/>
    <cellStyle name="20% - Accent3 4 4" xfId="458"/>
    <cellStyle name="20% - Accent3 5" xfId="184"/>
    <cellStyle name="20% - Accent3 5 2" xfId="346"/>
    <cellStyle name="20% - Accent3 5 2 2" xfId="638"/>
    <cellStyle name="20% - Accent3 5 3" xfId="486"/>
    <cellStyle name="20% - Accent3 6" xfId="179"/>
    <cellStyle name="20% - Accent3 7" xfId="45"/>
    <cellStyle name="20% - Accent3 8" xfId="276"/>
    <cellStyle name="20% - Accent3 8 2" xfId="568"/>
    <cellStyle name="20% - Accent3 9" xfId="262"/>
    <cellStyle name="20% - Accent3 9 2" xfId="556"/>
    <cellStyle name="20% - Accent4" xfId="31" builtinId="42" customBuiltin="1"/>
    <cellStyle name="20% - Accent4 10" xfId="418"/>
    <cellStyle name="20% - Accent4 2" xfId="116"/>
    <cellStyle name="20% - Accent4 2 2" xfId="161"/>
    <cellStyle name="20% - Accent4 2 2 2" xfId="244"/>
    <cellStyle name="20% - Accent4 2 2 2 2" xfId="399"/>
    <cellStyle name="20% - Accent4 2 2 2 2 2" xfId="691"/>
    <cellStyle name="20% - Accent4 2 2 2 3" xfId="539"/>
    <cellStyle name="20% - Accent4 2 2 3" xfId="330"/>
    <cellStyle name="20% - Accent4 2 2 3 2" xfId="622"/>
    <cellStyle name="20% - Accent4 2 2 4" xfId="470"/>
    <cellStyle name="20% - Accent4 2 3" xfId="198"/>
    <cellStyle name="20% - Accent4 2 3 2" xfId="358"/>
    <cellStyle name="20% - Accent4 2 3 2 2" xfId="650"/>
    <cellStyle name="20% - Accent4 2 3 3" xfId="498"/>
    <cellStyle name="20% - Accent4 2 4" xfId="292"/>
    <cellStyle name="20% - Accent4 2 4 2" xfId="584"/>
    <cellStyle name="20% - Accent4 2 5" xfId="432"/>
    <cellStyle name="20% - Accent4 3" xfId="135"/>
    <cellStyle name="20% - Accent4 3 2" xfId="221"/>
    <cellStyle name="20% - Accent4 3 2 2" xfId="376"/>
    <cellStyle name="20% - Accent4 3 2 2 2" xfId="668"/>
    <cellStyle name="20% - Accent4 3 2 3" xfId="516"/>
    <cellStyle name="20% - Accent4 3 3" xfId="306"/>
    <cellStyle name="20% - Accent4 3 3 2" xfId="598"/>
    <cellStyle name="20% - Accent4 3 4" xfId="446"/>
    <cellStyle name="20% - Accent4 4" xfId="150"/>
    <cellStyle name="20% - Accent4 4 2" xfId="235"/>
    <cellStyle name="20% - Accent4 4 2 2" xfId="390"/>
    <cellStyle name="20% - Accent4 4 2 2 2" xfId="682"/>
    <cellStyle name="20% - Accent4 4 2 3" xfId="530"/>
    <cellStyle name="20% - Accent4 4 3" xfId="320"/>
    <cellStyle name="20% - Accent4 4 3 2" xfId="612"/>
    <cellStyle name="20% - Accent4 4 4" xfId="460"/>
    <cellStyle name="20% - Accent4 5" xfId="186"/>
    <cellStyle name="20% - Accent4 5 2" xfId="348"/>
    <cellStyle name="20% - Accent4 5 2 2" xfId="640"/>
    <cellStyle name="20% - Accent4 5 3" xfId="488"/>
    <cellStyle name="20% - Accent4 6" xfId="177"/>
    <cellStyle name="20% - Accent4 7" xfId="46"/>
    <cellStyle name="20% - Accent4 8" xfId="278"/>
    <cellStyle name="20% - Accent4 8 2" xfId="570"/>
    <cellStyle name="20% - Accent4 9" xfId="264"/>
    <cellStyle name="20% - Accent4 9 2" xfId="558"/>
    <cellStyle name="20% - Accent5" xfId="35" builtinId="46" customBuiltin="1"/>
    <cellStyle name="20% - Accent5 10" xfId="420"/>
    <cellStyle name="20% - Accent5 2" xfId="120"/>
    <cellStyle name="20% - Accent5 2 2" xfId="162"/>
    <cellStyle name="20% - Accent5 2 2 2" xfId="245"/>
    <cellStyle name="20% - Accent5 2 2 2 2" xfId="400"/>
    <cellStyle name="20% - Accent5 2 2 2 2 2" xfId="692"/>
    <cellStyle name="20% - Accent5 2 2 2 3" xfId="540"/>
    <cellStyle name="20% - Accent5 2 2 3" xfId="331"/>
    <cellStyle name="20% - Accent5 2 2 3 2" xfId="623"/>
    <cellStyle name="20% - Accent5 2 2 4" xfId="471"/>
    <cellStyle name="20% - Accent5 2 3" xfId="199"/>
    <cellStyle name="20% - Accent5 2 3 2" xfId="359"/>
    <cellStyle name="20% - Accent5 2 3 2 2" xfId="651"/>
    <cellStyle name="20% - Accent5 2 3 3" xfId="499"/>
    <cellStyle name="20% - Accent5 2 4" xfId="294"/>
    <cellStyle name="20% - Accent5 2 4 2" xfId="586"/>
    <cellStyle name="20% - Accent5 2 5" xfId="434"/>
    <cellStyle name="20% - Accent5 3" xfId="137"/>
    <cellStyle name="20% - Accent5 3 2" xfId="223"/>
    <cellStyle name="20% - Accent5 3 2 2" xfId="378"/>
    <cellStyle name="20% - Accent5 3 2 2 2" xfId="670"/>
    <cellStyle name="20% - Accent5 3 2 3" xfId="518"/>
    <cellStyle name="20% - Accent5 3 3" xfId="308"/>
    <cellStyle name="20% - Accent5 3 3 2" xfId="600"/>
    <cellStyle name="20% - Accent5 3 4" xfId="448"/>
    <cellStyle name="20% - Accent5 4" xfId="152"/>
    <cellStyle name="20% - Accent5 4 2" xfId="237"/>
    <cellStyle name="20% - Accent5 4 2 2" xfId="392"/>
    <cellStyle name="20% - Accent5 4 2 2 2" xfId="684"/>
    <cellStyle name="20% - Accent5 4 2 3" xfId="532"/>
    <cellStyle name="20% - Accent5 4 3" xfId="322"/>
    <cellStyle name="20% - Accent5 4 3 2" xfId="614"/>
    <cellStyle name="20% - Accent5 4 4" xfId="462"/>
    <cellStyle name="20% - Accent5 5" xfId="188"/>
    <cellStyle name="20% - Accent5 5 2" xfId="350"/>
    <cellStyle name="20% - Accent5 5 2 2" xfId="642"/>
    <cellStyle name="20% - Accent5 5 3" xfId="490"/>
    <cellStyle name="20% - Accent5 6" xfId="176"/>
    <cellStyle name="20% - Accent5 7" xfId="47"/>
    <cellStyle name="20% - Accent5 8" xfId="280"/>
    <cellStyle name="20% - Accent5 8 2" xfId="572"/>
    <cellStyle name="20% - Accent5 9" xfId="266"/>
    <cellStyle name="20% - Accent5 9 2" xfId="560"/>
    <cellStyle name="20% - Accent6" xfId="39" builtinId="50" customBuiltin="1"/>
    <cellStyle name="20% - Accent6 10" xfId="422"/>
    <cellStyle name="20% - Accent6 2" xfId="124"/>
    <cellStyle name="20% - Accent6 2 2" xfId="163"/>
    <cellStyle name="20% - Accent6 2 2 2" xfId="246"/>
    <cellStyle name="20% - Accent6 2 2 2 2" xfId="401"/>
    <cellStyle name="20% - Accent6 2 2 2 2 2" xfId="693"/>
    <cellStyle name="20% - Accent6 2 2 2 3" xfId="541"/>
    <cellStyle name="20% - Accent6 2 2 3" xfId="332"/>
    <cellStyle name="20% - Accent6 2 2 3 2" xfId="624"/>
    <cellStyle name="20% - Accent6 2 2 4" xfId="472"/>
    <cellStyle name="20% - Accent6 2 3" xfId="200"/>
    <cellStyle name="20% - Accent6 2 3 2" xfId="360"/>
    <cellStyle name="20% - Accent6 2 3 2 2" xfId="652"/>
    <cellStyle name="20% - Accent6 2 3 3" xfId="500"/>
    <cellStyle name="20% - Accent6 2 4" xfId="296"/>
    <cellStyle name="20% - Accent6 2 4 2" xfId="588"/>
    <cellStyle name="20% - Accent6 2 5" xfId="436"/>
    <cellStyle name="20% - Accent6 3" xfId="139"/>
    <cellStyle name="20% - Accent6 3 2" xfId="225"/>
    <cellStyle name="20% - Accent6 3 2 2" xfId="380"/>
    <cellStyle name="20% - Accent6 3 2 2 2" xfId="672"/>
    <cellStyle name="20% - Accent6 3 2 3" xfId="520"/>
    <cellStyle name="20% - Accent6 3 3" xfId="310"/>
    <cellStyle name="20% - Accent6 3 3 2" xfId="602"/>
    <cellStyle name="20% - Accent6 3 4" xfId="450"/>
    <cellStyle name="20% - Accent6 4" xfId="154"/>
    <cellStyle name="20% - Accent6 4 2" xfId="239"/>
    <cellStyle name="20% - Accent6 4 2 2" xfId="394"/>
    <cellStyle name="20% - Accent6 4 2 2 2" xfId="686"/>
    <cellStyle name="20% - Accent6 4 2 3" xfId="534"/>
    <cellStyle name="20% - Accent6 4 3" xfId="324"/>
    <cellStyle name="20% - Accent6 4 3 2" xfId="616"/>
    <cellStyle name="20% - Accent6 4 4" xfId="464"/>
    <cellStyle name="20% - Accent6 5" xfId="191"/>
    <cellStyle name="20% - Accent6 5 2" xfId="352"/>
    <cellStyle name="20% - Accent6 5 2 2" xfId="644"/>
    <cellStyle name="20% - Accent6 5 3" xfId="492"/>
    <cellStyle name="20% - Accent6 6" xfId="209"/>
    <cellStyle name="20% - Accent6 7" xfId="48"/>
    <cellStyle name="20% - Accent6 8" xfId="282"/>
    <cellStyle name="20% - Accent6 8 2" xfId="574"/>
    <cellStyle name="20% - Accent6 9" xfId="268"/>
    <cellStyle name="20% - Accent6 9 2" xfId="562"/>
    <cellStyle name="40% - Accent1" xfId="20" builtinId="31" customBuiltin="1"/>
    <cellStyle name="40% - Accent1 10" xfId="413"/>
    <cellStyle name="40% - Accent1 2" xfId="105"/>
    <cellStyle name="40% - Accent1 2 2" xfId="164"/>
    <cellStyle name="40% - Accent1 2 2 2" xfId="247"/>
    <cellStyle name="40% - Accent1 2 2 2 2" xfId="402"/>
    <cellStyle name="40% - Accent1 2 2 2 2 2" xfId="694"/>
    <cellStyle name="40% - Accent1 2 2 2 3" xfId="542"/>
    <cellStyle name="40% - Accent1 2 2 3" xfId="333"/>
    <cellStyle name="40% - Accent1 2 2 3 2" xfId="625"/>
    <cellStyle name="40% - Accent1 2 2 4" xfId="473"/>
    <cellStyle name="40% - Accent1 2 3" xfId="201"/>
    <cellStyle name="40% - Accent1 2 3 2" xfId="361"/>
    <cellStyle name="40% - Accent1 2 3 2 2" xfId="653"/>
    <cellStyle name="40% - Accent1 2 3 3" xfId="501"/>
    <cellStyle name="40% - Accent1 2 4" xfId="287"/>
    <cellStyle name="40% - Accent1 2 4 2" xfId="579"/>
    <cellStyle name="40% - Accent1 2 5" xfId="427"/>
    <cellStyle name="40% - Accent1 3" xfId="130"/>
    <cellStyle name="40% - Accent1 3 2" xfId="216"/>
    <cellStyle name="40% - Accent1 3 2 2" xfId="371"/>
    <cellStyle name="40% - Accent1 3 2 2 2" xfId="663"/>
    <cellStyle name="40% - Accent1 3 2 3" xfId="511"/>
    <cellStyle name="40% - Accent1 3 3" xfId="301"/>
    <cellStyle name="40% - Accent1 3 3 2" xfId="593"/>
    <cellStyle name="40% - Accent1 3 4" xfId="441"/>
    <cellStyle name="40% - Accent1 4" xfId="145"/>
    <cellStyle name="40% - Accent1 4 2" xfId="230"/>
    <cellStyle name="40% - Accent1 4 2 2" xfId="385"/>
    <cellStyle name="40% - Accent1 4 2 2 2" xfId="677"/>
    <cellStyle name="40% - Accent1 4 2 3" xfId="525"/>
    <cellStyle name="40% - Accent1 4 3" xfId="315"/>
    <cellStyle name="40% - Accent1 4 3 2" xfId="607"/>
    <cellStyle name="40% - Accent1 4 4" xfId="455"/>
    <cellStyle name="40% - Accent1 5" xfId="181"/>
    <cellStyle name="40% - Accent1 5 2" xfId="343"/>
    <cellStyle name="40% - Accent1 5 2 2" xfId="635"/>
    <cellStyle name="40% - Accent1 5 3" xfId="483"/>
    <cellStyle name="40% - Accent1 6" xfId="193"/>
    <cellStyle name="40% - Accent1 7" xfId="49"/>
    <cellStyle name="40% - Accent1 8" xfId="273"/>
    <cellStyle name="40% - Accent1 8 2" xfId="565"/>
    <cellStyle name="40% - Accent1 9" xfId="259"/>
    <cellStyle name="40% - Accent1 9 2" xfId="553"/>
    <cellStyle name="40% - Accent2" xfId="24" builtinId="35" customBuiltin="1"/>
    <cellStyle name="40% - Accent2 10" xfId="415"/>
    <cellStyle name="40% - Accent2 2" xfId="109"/>
    <cellStyle name="40% - Accent2 2 2" xfId="165"/>
    <cellStyle name="40% - Accent2 2 2 2" xfId="248"/>
    <cellStyle name="40% - Accent2 2 2 2 2" xfId="403"/>
    <cellStyle name="40% - Accent2 2 2 2 2 2" xfId="695"/>
    <cellStyle name="40% - Accent2 2 2 2 3" xfId="543"/>
    <cellStyle name="40% - Accent2 2 2 3" xfId="334"/>
    <cellStyle name="40% - Accent2 2 2 3 2" xfId="626"/>
    <cellStyle name="40% - Accent2 2 2 4" xfId="474"/>
    <cellStyle name="40% - Accent2 2 3" xfId="202"/>
    <cellStyle name="40% - Accent2 2 3 2" xfId="362"/>
    <cellStyle name="40% - Accent2 2 3 2 2" xfId="654"/>
    <cellStyle name="40% - Accent2 2 3 3" xfId="502"/>
    <cellStyle name="40% - Accent2 2 4" xfId="289"/>
    <cellStyle name="40% - Accent2 2 4 2" xfId="581"/>
    <cellStyle name="40% - Accent2 2 5" xfId="429"/>
    <cellStyle name="40% - Accent2 3" xfId="132"/>
    <cellStyle name="40% - Accent2 3 2" xfId="218"/>
    <cellStyle name="40% - Accent2 3 2 2" xfId="373"/>
    <cellStyle name="40% - Accent2 3 2 2 2" xfId="665"/>
    <cellStyle name="40% - Accent2 3 2 3" xfId="513"/>
    <cellStyle name="40% - Accent2 3 3" xfId="303"/>
    <cellStyle name="40% - Accent2 3 3 2" xfId="595"/>
    <cellStyle name="40% - Accent2 3 4" xfId="443"/>
    <cellStyle name="40% - Accent2 4" xfId="147"/>
    <cellStyle name="40% - Accent2 4 2" xfId="232"/>
    <cellStyle name="40% - Accent2 4 2 2" xfId="387"/>
    <cellStyle name="40% - Accent2 4 2 2 2" xfId="679"/>
    <cellStyle name="40% - Accent2 4 2 3" xfId="527"/>
    <cellStyle name="40% - Accent2 4 3" xfId="317"/>
    <cellStyle name="40% - Accent2 4 3 2" xfId="609"/>
    <cellStyle name="40% - Accent2 4 4" xfId="457"/>
    <cellStyle name="40% - Accent2 5" xfId="183"/>
    <cellStyle name="40% - Accent2 5 2" xfId="345"/>
    <cellStyle name="40% - Accent2 5 2 2" xfId="637"/>
    <cellStyle name="40% - Accent2 5 3" xfId="485"/>
    <cellStyle name="40% - Accent2 6" xfId="175"/>
    <cellStyle name="40% - Accent2 7" xfId="50"/>
    <cellStyle name="40% - Accent2 8" xfId="275"/>
    <cellStyle name="40% - Accent2 8 2" xfId="567"/>
    <cellStyle name="40% - Accent2 9" xfId="261"/>
    <cellStyle name="40% - Accent2 9 2" xfId="555"/>
    <cellStyle name="40% - Accent3" xfId="28" builtinId="39" customBuiltin="1"/>
    <cellStyle name="40% - Accent3 10" xfId="417"/>
    <cellStyle name="40% - Accent3 2" xfId="113"/>
    <cellStyle name="40% - Accent3 2 2" xfId="166"/>
    <cellStyle name="40% - Accent3 2 2 2" xfId="249"/>
    <cellStyle name="40% - Accent3 2 2 2 2" xfId="404"/>
    <cellStyle name="40% - Accent3 2 2 2 2 2" xfId="696"/>
    <cellStyle name="40% - Accent3 2 2 2 3" xfId="544"/>
    <cellStyle name="40% - Accent3 2 2 3" xfId="335"/>
    <cellStyle name="40% - Accent3 2 2 3 2" xfId="627"/>
    <cellStyle name="40% - Accent3 2 2 4" xfId="475"/>
    <cellStyle name="40% - Accent3 2 3" xfId="203"/>
    <cellStyle name="40% - Accent3 2 3 2" xfId="363"/>
    <cellStyle name="40% - Accent3 2 3 2 2" xfId="655"/>
    <cellStyle name="40% - Accent3 2 3 3" xfId="503"/>
    <cellStyle name="40% - Accent3 2 4" xfId="291"/>
    <cellStyle name="40% - Accent3 2 4 2" xfId="583"/>
    <cellStyle name="40% - Accent3 2 5" xfId="431"/>
    <cellStyle name="40% - Accent3 3" xfId="134"/>
    <cellStyle name="40% - Accent3 3 2" xfId="220"/>
    <cellStyle name="40% - Accent3 3 2 2" xfId="375"/>
    <cellStyle name="40% - Accent3 3 2 2 2" xfId="667"/>
    <cellStyle name="40% - Accent3 3 2 3" xfId="515"/>
    <cellStyle name="40% - Accent3 3 3" xfId="305"/>
    <cellStyle name="40% - Accent3 3 3 2" xfId="597"/>
    <cellStyle name="40% - Accent3 3 4" xfId="445"/>
    <cellStyle name="40% - Accent3 4" xfId="149"/>
    <cellStyle name="40% - Accent3 4 2" xfId="234"/>
    <cellStyle name="40% - Accent3 4 2 2" xfId="389"/>
    <cellStyle name="40% - Accent3 4 2 2 2" xfId="681"/>
    <cellStyle name="40% - Accent3 4 2 3" xfId="529"/>
    <cellStyle name="40% - Accent3 4 3" xfId="319"/>
    <cellStyle name="40% - Accent3 4 3 2" xfId="611"/>
    <cellStyle name="40% - Accent3 4 4" xfId="459"/>
    <cellStyle name="40% - Accent3 5" xfId="185"/>
    <cellStyle name="40% - Accent3 5 2" xfId="347"/>
    <cellStyle name="40% - Accent3 5 2 2" xfId="639"/>
    <cellStyle name="40% - Accent3 5 3" xfId="487"/>
    <cellStyle name="40% - Accent3 6" xfId="173"/>
    <cellStyle name="40% - Accent3 7" xfId="51"/>
    <cellStyle name="40% - Accent3 8" xfId="277"/>
    <cellStyle name="40% - Accent3 8 2" xfId="569"/>
    <cellStyle name="40% - Accent3 9" xfId="263"/>
    <cellStyle name="40% - Accent3 9 2" xfId="557"/>
    <cellStyle name="40% - Accent4" xfId="32" builtinId="43" customBuiltin="1"/>
    <cellStyle name="40% - Accent4 10" xfId="419"/>
    <cellStyle name="40% - Accent4 2" xfId="117"/>
    <cellStyle name="40% - Accent4 2 2" xfId="167"/>
    <cellStyle name="40% - Accent4 2 2 2" xfId="250"/>
    <cellStyle name="40% - Accent4 2 2 2 2" xfId="405"/>
    <cellStyle name="40% - Accent4 2 2 2 2 2" xfId="697"/>
    <cellStyle name="40% - Accent4 2 2 2 3" xfId="545"/>
    <cellStyle name="40% - Accent4 2 2 3" xfId="336"/>
    <cellStyle name="40% - Accent4 2 2 3 2" xfId="628"/>
    <cellStyle name="40% - Accent4 2 2 4" xfId="476"/>
    <cellStyle name="40% - Accent4 2 3" xfId="204"/>
    <cellStyle name="40% - Accent4 2 3 2" xfId="364"/>
    <cellStyle name="40% - Accent4 2 3 2 2" xfId="656"/>
    <cellStyle name="40% - Accent4 2 3 3" xfId="504"/>
    <cellStyle name="40% - Accent4 2 4" xfId="293"/>
    <cellStyle name="40% - Accent4 2 4 2" xfId="585"/>
    <cellStyle name="40% - Accent4 2 5" xfId="433"/>
    <cellStyle name="40% - Accent4 3" xfId="136"/>
    <cellStyle name="40% - Accent4 3 2" xfId="222"/>
    <cellStyle name="40% - Accent4 3 2 2" xfId="377"/>
    <cellStyle name="40% - Accent4 3 2 2 2" xfId="669"/>
    <cellStyle name="40% - Accent4 3 2 3" xfId="517"/>
    <cellStyle name="40% - Accent4 3 3" xfId="307"/>
    <cellStyle name="40% - Accent4 3 3 2" xfId="599"/>
    <cellStyle name="40% - Accent4 3 4" xfId="447"/>
    <cellStyle name="40% - Accent4 4" xfId="151"/>
    <cellStyle name="40% - Accent4 4 2" xfId="236"/>
    <cellStyle name="40% - Accent4 4 2 2" xfId="391"/>
    <cellStyle name="40% - Accent4 4 2 2 2" xfId="683"/>
    <cellStyle name="40% - Accent4 4 2 3" xfId="531"/>
    <cellStyle name="40% - Accent4 4 3" xfId="321"/>
    <cellStyle name="40% - Accent4 4 3 2" xfId="613"/>
    <cellStyle name="40% - Accent4 4 4" xfId="461"/>
    <cellStyle name="40% - Accent4 5" xfId="187"/>
    <cellStyle name="40% - Accent4 5 2" xfId="349"/>
    <cellStyle name="40% - Accent4 5 2 2" xfId="641"/>
    <cellStyle name="40% - Accent4 5 3" xfId="489"/>
    <cellStyle name="40% - Accent4 6" xfId="190"/>
    <cellStyle name="40% - Accent4 7" xfId="52"/>
    <cellStyle name="40% - Accent4 8" xfId="279"/>
    <cellStyle name="40% - Accent4 8 2" xfId="571"/>
    <cellStyle name="40% - Accent4 9" xfId="265"/>
    <cellStyle name="40% - Accent4 9 2" xfId="559"/>
    <cellStyle name="40% - Accent5" xfId="36" builtinId="47" customBuiltin="1"/>
    <cellStyle name="40% - Accent5 10" xfId="421"/>
    <cellStyle name="40% - Accent5 2" xfId="121"/>
    <cellStyle name="40% - Accent5 2 2" xfId="168"/>
    <cellStyle name="40% - Accent5 2 2 2" xfId="251"/>
    <cellStyle name="40% - Accent5 2 2 2 2" xfId="406"/>
    <cellStyle name="40% - Accent5 2 2 2 2 2" xfId="698"/>
    <cellStyle name="40% - Accent5 2 2 2 3" xfId="546"/>
    <cellStyle name="40% - Accent5 2 2 3" xfId="337"/>
    <cellStyle name="40% - Accent5 2 2 3 2" xfId="629"/>
    <cellStyle name="40% - Accent5 2 2 4" xfId="477"/>
    <cellStyle name="40% - Accent5 2 3" xfId="205"/>
    <cellStyle name="40% - Accent5 2 3 2" xfId="365"/>
    <cellStyle name="40% - Accent5 2 3 2 2" xfId="657"/>
    <cellStyle name="40% - Accent5 2 3 3" xfId="505"/>
    <cellStyle name="40% - Accent5 2 4" xfId="295"/>
    <cellStyle name="40% - Accent5 2 4 2" xfId="587"/>
    <cellStyle name="40% - Accent5 2 5" xfId="435"/>
    <cellStyle name="40% - Accent5 3" xfId="138"/>
    <cellStyle name="40% - Accent5 3 2" xfId="224"/>
    <cellStyle name="40% - Accent5 3 2 2" xfId="379"/>
    <cellStyle name="40% - Accent5 3 2 2 2" xfId="671"/>
    <cellStyle name="40% - Accent5 3 2 3" xfId="519"/>
    <cellStyle name="40% - Accent5 3 3" xfId="309"/>
    <cellStyle name="40% - Accent5 3 3 2" xfId="601"/>
    <cellStyle name="40% - Accent5 3 4" xfId="449"/>
    <cellStyle name="40% - Accent5 4" xfId="153"/>
    <cellStyle name="40% - Accent5 4 2" xfId="238"/>
    <cellStyle name="40% - Accent5 4 2 2" xfId="393"/>
    <cellStyle name="40% - Accent5 4 2 2 2" xfId="685"/>
    <cellStyle name="40% - Accent5 4 2 3" xfId="533"/>
    <cellStyle name="40% - Accent5 4 3" xfId="323"/>
    <cellStyle name="40% - Accent5 4 3 2" xfId="615"/>
    <cellStyle name="40% - Accent5 4 4" xfId="463"/>
    <cellStyle name="40% - Accent5 5" xfId="189"/>
    <cellStyle name="40% - Accent5 5 2" xfId="351"/>
    <cellStyle name="40% - Accent5 5 2 2" xfId="643"/>
    <cellStyle name="40% - Accent5 5 3" xfId="491"/>
    <cellStyle name="40% - Accent5 6" xfId="172"/>
    <cellStyle name="40% - Accent5 7" xfId="53"/>
    <cellStyle name="40% - Accent5 8" xfId="281"/>
    <cellStyle name="40% - Accent5 8 2" xfId="573"/>
    <cellStyle name="40% - Accent5 9" xfId="267"/>
    <cellStyle name="40% - Accent5 9 2" xfId="561"/>
    <cellStyle name="40% - Accent6" xfId="40" builtinId="51" customBuiltin="1"/>
    <cellStyle name="40% - Accent6 10" xfId="423"/>
    <cellStyle name="40% - Accent6 2" xfId="125"/>
    <cellStyle name="40% - Accent6 2 2" xfId="169"/>
    <cellStyle name="40% - Accent6 2 2 2" xfId="252"/>
    <cellStyle name="40% - Accent6 2 2 2 2" xfId="407"/>
    <cellStyle name="40% - Accent6 2 2 2 2 2" xfId="699"/>
    <cellStyle name="40% - Accent6 2 2 2 3" xfId="547"/>
    <cellStyle name="40% - Accent6 2 2 3" xfId="338"/>
    <cellStyle name="40% - Accent6 2 2 3 2" xfId="630"/>
    <cellStyle name="40% - Accent6 2 2 4" xfId="478"/>
    <cellStyle name="40% - Accent6 2 3" xfId="206"/>
    <cellStyle name="40% - Accent6 2 3 2" xfId="366"/>
    <cellStyle name="40% - Accent6 2 3 2 2" xfId="658"/>
    <cellStyle name="40% - Accent6 2 3 3" xfId="506"/>
    <cellStyle name="40% - Accent6 2 4" xfId="297"/>
    <cellStyle name="40% - Accent6 2 4 2" xfId="589"/>
    <cellStyle name="40% - Accent6 2 5" xfId="437"/>
    <cellStyle name="40% - Accent6 3" xfId="140"/>
    <cellStyle name="40% - Accent6 3 2" xfId="226"/>
    <cellStyle name="40% - Accent6 3 2 2" xfId="381"/>
    <cellStyle name="40% - Accent6 3 2 2 2" xfId="673"/>
    <cellStyle name="40% - Accent6 3 2 3" xfId="521"/>
    <cellStyle name="40% - Accent6 3 3" xfId="311"/>
    <cellStyle name="40% - Accent6 3 3 2" xfId="603"/>
    <cellStyle name="40% - Accent6 3 4" xfId="451"/>
    <cellStyle name="40% - Accent6 4" xfId="155"/>
    <cellStyle name="40% - Accent6 4 2" xfId="240"/>
    <cellStyle name="40% - Accent6 4 2 2" xfId="395"/>
    <cellStyle name="40% - Accent6 4 2 2 2" xfId="687"/>
    <cellStyle name="40% - Accent6 4 2 3" xfId="535"/>
    <cellStyle name="40% - Accent6 4 3" xfId="325"/>
    <cellStyle name="40% - Accent6 4 3 2" xfId="617"/>
    <cellStyle name="40% - Accent6 4 4" xfId="465"/>
    <cellStyle name="40% - Accent6 5" xfId="192"/>
    <cellStyle name="40% - Accent6 5 2" xfId="353"/>
    <cellStyle name="40% - Accent6 5 2 2" xfId="645"/>
    <cellStyle name="40% - Accent6 5 3" xfId="493"/>
    <cellStyle name="40% - Accent6 6" xfId="174"/>
    <cellStyle name="40% - Accent6 7" xfId="54"/>
    <cellStyle name="40% - Accent6 8" xfId="283"/>
    <cellStyle name="40% - Accent6 8 2" xfId="575"/>
    <cellStyle name="40% - Accent6 9" xfId="269"/>
    <cellStyle name="40% - Accent6 9 2" xfId="563"/>
    <cellStyle name="60% - Accent1" xfId="21" builtinId="32" customBuiltin="1"/>
    <cellStyle name="60% - Accent1 2" xfId="106"/>
    <cellStyle name="60% - Accent1 3" xfId="55"/>
    <cellStyle name="60% - Accent2" xfId="25" builtinId="36" customBuiltin="1"/>
    <cellStyle name="60% - Accent2 2" xfId="110"/>
    <cellStyle name="60% - Accent2 3" xfId="56"/>
    <cellStyle name="60% - Accent3" xfId="29" builtinId="40" customBuiltin="1"/>
    <cellStyle name="60% - Accent3 2" xfId="114"/>
    <cellStyle name="60% - Accent3 3" xfId="57"/>
    <cellStyle name="60% - Accent4" xfId="33" builtinId="44" customBuiltin="1"/>
    <cellStyle name="60% - Accent4 2" xfId="118"/>
    <cellStyle name="60% - Accent4 3" xfId="58"/>
    <cellStyle name="60% - Accent5" xfId="37" builtinId="48" customBuiltin="1"/>
    <cellStyle name="60% - Accent5 2" xfId="122"/>
    <cellStyle name="60% - Accent5 3" xfId="59"/>
    <cellStyle name="60% - Accent6" xfId="41" builtinId="52" customBuiltin="1"/>
    <cellStyle name="60% - Accent6 2" xfId="126"/>
    <cellStyle name="60% - Accent6 3" xfId="60"/>
    <cellStyle name="Accent1" xfId="18" builtinId="29" customBuiltin="1"/>
    <cellStyle name="Accent1 2" xfId="103"/>
    <cellStyle name="Accent1 3" xfId="61"/>
    <cellStyle name="Accent2" xfId="22" builtinId="33" customBuiltin="1"/>
    <cellStyle name="Accent2 2" xfId="107"/>
    <cellStyle name="Accent2 3" xfId="62"/>
    <cellStyle name="Accent3" xfId="26" builtinId="37" customBuiltin="1"/>
    <cellStyle name="Accent3 2" xfId="111"/>
    <cellStyle name="Accent3 3" xfId="63"/>
    <cellStyle name="Accent4" xfId="30" builtinId="41" customBuiltin="1"/>
    <cellStyle name="Accent4 2" xfId="115"/>
    <cellStyle name="Accent4 3" xfId="64"/>
    <cellStyle name="Accent5" xfId="34" builtinId="45" customBuiltin="1"/>
    <cellStyle name="Accent5 2" xfId="119"/>
    <cellStyle name="Accent5 3" xfId="65"/>
    <cellStyle name="Accent6" xfId="38" builtinId="49" customBuiltin="1"/>
    <cellStyle name="Accent6 2" xfId="123"/>
    <cellStyle name="Accent6 3" xfId="66"/>
    <cellStyle name="Bad" xfId="8" builtinId="27" customBuiltin="1"/>
    <cellStyle name="Bad 2" xfId="92"/>
    <cellStyle name="Bad 3" xfId="67"/>
    <cellStyle name="Calculation" xfId="12" builtinId="22" customBuiltin="1"/>
    <cellStyle name="Calculation 2" xfId="96"/>
    <cellStyle name="Calculation 3" xfId="68"/>
    <cellStyle name="Check Cell" xfId="14" builtinId="23" customBuiltin="1"/>
    <cellStyle name="Check Cell 2" xfId="98"/>
    <cellStyle name="Check Cell 3" xfId="69"/>
    <cellStyle name="Comma" xfId="411" builtinId="3"/>
    <cellStyle name="Comma 2" xfId="255"/>
    <cellStyle name="Comma 2 2" xfId="410"/>
    <cellStyle name="Comma 2 2 2" xfId="702"/>
    <cellStyle name="Comma 2 3" xfId="550"/>
    <cellStyle name="Comma 3" xfId="256"/>
    <cellStyle name="Currency 2" xfId="84"/>
    <cellStyle name="Explanatory Text" xfId="16" builtinId="53" customBuiltin="1"/>
    <cellStyle name="Explanatory Text 2" xfId="101"/>
    <cellStyle name="Explanatory Text 3" xfId="70"/>
    <cellStyle name="Good" xfId="7" builtinId="26" customBuiltin="1"/>
    <cellStyle name="Good 2" xfId="91"/>
    <cellStyle name="Good 3" xfId="71"/>
    <cellStyle name="Heading 1" xfId="3" builtinId="16" customBuiltin="1"/>
    <cellStyle name="Heading 1 2" xfId="87"/>
    <cellStyle name="Heading 1 3" xfId="72"/>
    <cellStyle name="Heading 2" xfId="4" builtinId="17" customBuiltin="1"/>
    <cellStyle name="Heading 2 2" xfId="88"/>
    <cellStyle name="Heading 2 3" xfId="73"/>
    <cellStyle name="Heading 3" xfId="5" builtinId="18" customBuiltin="1"/>
    <cellStyle name="Heading 3 2" xfId="89"/>
    <cellStyle name="Heading 3 3" xfId="74"/>
    <cellStyle name="Heading 4" xfId="6" builtinId="19" customBuiltin="1"/>
    <cellStyle name="Heading 4 2" xfId="90"/>
    <cellStyle name="Heading 4 3" xfId="75"/>
    <cellStyle name="Hyperlink" xfId="1" builtinId="8"/>
    <cellStyle name="Hyperlink 2" xfId="271"/>
    <cellStyle name="Input" xfId="10" builtinId="20" customBuiltin="1"/>
    <cellStyle name="Input 2" xfId="94"/>
    <cellStyle name="Input 3" xfId="76"/>
    <cellStyle name="Linked Cell" xfId="13" builtinId="24" customBuiltin="1"/>
    <cellStyle name="Linked Cell 2" xfId="97"/>
    <cellStyle name="Linked Cell 3" xfId="77"/>
    <cellStyle name="Neutral" xfId="9" builtinId="28" customBuiltin="1"/>
    <cellStyle name="Neutral 2" xfId="93"/>
    <cellStyle name="Neutral 3" xfId="78"/>
    <cellStyle name="Normal" xfId="0" builtinId="0"/>
    <cellStyle name="Normal 2" xfId="85"/>
    <cellStyle name="Normal 2 2" xfId="157"/>
    <cellStyle name="Normal 2 2 2" xfId="194"/>
    <cellStyle name="Normal 2 2 2 2" xfId="354"/>
    <cellStyle name="Normal 2 2 2 2 2" xfId="646"/>
    <cellStyle name="Normal 2 2 2 3" xfId="494"/>
    <cellStyle name="Normal 2 2 3" xfId="326"/>
    <cellStyle name="Normal 2 2 3 2" xfId="618"/>
    <cellStyle name="Normal 2 2 4" xfId="466"/>
    <cellStyle name="Normal 2 3" xfId="156"/>
    <cellStyle name="Normal 2 4" xfId="284"/>
    <cellStyle name="Normal 2 4 2" xfId="576"/>
    <cellStyle name="Normal 2 5" xfId="424"/>
    <cellStyle name="Normal 3" xfId="127"/>
    <cellStyle name="Normal 3 2" xfId="213"/>
    <cellStyle name="Normal 3 2 2" xfId="368"/>
    <cellStyle name="Normal 3 2 2 2" xfId="660"/>
    <cellStyle name="Normal 3 2 3" xfId="508"/>
    <cellStyle name="Normal 3 3" xfId="298"/>
    <cellStyle name="Normal 3 3 2" xfId="590"/>
    <cellStyle name="Normal 3 4" xfId="438"/>
    <cellStyle name="Normal 4" xfId="141"/>
    <cellStyle name="Normal 5" xfId="142"/>
    <cellStyle name="Normal 5 2" xfId="227"/>
    <cellStyle name="Normal 5 2 2" xfId="382"/>
    <cellStyle name="Normal 5 2 2 2" xfId="674"/>
    <cellStyle name="Normal 5 2 3" xfId="522"/>
    <cellStyle name="Normal 5 3" xfId="312"/>
    <cellStyle name="Normal 5 3 2" xfId="604"/>
    <cellStyle name="Normal 5 4" xfId="452"/>
    <cellStyle name="Normal 6" xfId="171"/>
    <cellStyle name="Normal 6 2" xfId="340"/>
    <cellStyle name="Normal 6 2 2" xfId="632"/>
    <cellStyle name="Normal 6 3" xfId="480"/>
    <cellStyle name="Normal 7" xfId="254"/>
    <cellStyle name="Normal 7 2" xfId="409"/>
    <cellStyle name="Normal 7 2 2" xfId="701"/>
    <cellStyle name="Normal 7 3" xfId="549"/>
    <cellStyle name="Normal 8" xfId="42"/>
    <cellStyle name="Normal 9" xfId="270"/>
    <cellStyle name="Note 2" xfId="100"/>
    <cellStyle name="Note 2 2" xfId="170"/>
    <cellStyle name="Note 2 2 2" xfId="253"/>
    <cellStyle name="Note 2 2 2 2" xfId="408"/>
    <cellStyle name="Note 2 2 2 2 2" xfId="700"/>
    <cellStyle name="Note 2 2 2 3" xfId="548"/>
    <cellStyle name="Note 2 2 3" xfId="339"/>
    <cellStyle name="Note 2 2 3 2" xfId="631"/>
    <cellStyle name="Note 2 2 4" xfId="479"/>
    <cellStyle name="Note 2 3" xfId="207"/>
    <cellStyle name="Note 2 3 2" xfId="367"/>
    <cellStyle name="Note 2 3 2 2" xfId="659"/>
    <cellStyle name="Note 2 3 3" xfId="507"/>
    <cellStyle name="Note 2 4" xfId="285"/>
    <cellStyle name="Note 2 4 2" xfId="577"/>
    <cellStyle name="Note 2 5" xfId="425"/>
    <cellStyle name="Note 3" xfId="128"/>
    <cellStyle name="Note 3 2" xfId="214"/>
    <cellStyle name="Note 3 2 2" xfId="369"/>
    <cellStyle name="Note 3 2 2 2" xfId="661"/>
    <cellStyle name="Note 3 2 3" xfId="509"/>
    <cellStyle name="Note 3 3" xfId="299"/>
    <cellStyle name="Note 3 3 2" xfId="591"/>
    <cellStyle name="Note 3 4" xfId="439"/>
    <cellStyle name="Note 4" xfId="143"/>
    <cellStyle name="Note 4 2" xfId="228"/>
    <cellStyle name="Note 4 2 2" xfId="383"/>
    <cellStyle name="Note 4 2 2 2" xfId="675"/>
    <cellStyle name="Note 4 2 3" xfId="523"/>
    <cellStyle name="Note 4 3" xfId="313"/>
    <cellStyle name="Note 4 3 2" xfId="605"/>
    <cellStyle name="Note 4 4" xfId="453"/>
    <cellStyle name="Note 5" xfId="178"/>
    <cellStyle name="Note 5 2" xfId="341"/>
    <cellStyle name="Note 5 2 2" xfId="633"/>
    <cellStyle name="Note 5 3" xfId="481"/>
    <cellStyle name="Note 6" xfId="210"/>
    <cellStyle name="Note 7" xfId="79"/>
    <cellStyle name="Note 8" xfId="257"/>
    <cellStyle name="Note 8 2" xfId="551"/>
    <cellStyle name="Output" xfId="11" builtinId="21" customBuiltin="1"/>
    <cellStyle name="Output 2" xfId="95"/>
    <cellStyle name="Output 3" xfId="80"/>
    <cellStyle name="Title" xfId="2" builtinId="15" customBuiltin="1"/>
    <cellStyle name="Title 2" xfId="86"/>
    <cellStyle name="Title 3" xfId="81"/>
    <cellStyle name="Total" xfId="17" builtinId="25" customBuiltin="1"/>
    <cellStyle name="Total 2" xfId="102"/>
    <cellStyle name="Total 3" xfId="211"/>
    <cellStyle name="Total 4" xfId="82"/>
    <cellStyle name="Warning Text" xfId="15" builtinId="11" customBuiltin="1"/>
    <cellStyle name="Warning Text 2" xfId="99"/>
    <cellStyle name="Warning Text 3" xfId="8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22" zoomScaleNormal="100" workbookViewId="0">
      <selection activeCell="A19" sqref="A19"/>
    </sheetView>
  </sheetViews>
  <sheetFormatPr defaultColWidth="8.7109375" defaultRowHeight="14.25" x14ac:dyDescent="0.2"/>
  <cols>
    <col min="1" max="1" width="219.28515625" style="36" customWidth="1"/>
    <col min="2" max="16384" width="8.7109375" style="36"/>
  </cols>
  <sheetData>
    <row r="1" spans="1:1" ht="15" x14ac:dyDescent="0.2">
      <c r="A1" s="43" t="s">
        <v>45</v>
      </c>
    </row>
    <row r="2" spans="1:1" x14ac:dyDescent="0.2">
      <c r="A2" s="36" t="s">
        <v>69</v>
      </c>
    </row>
    <row r="3" spans="1:1" ht="15" x14ac:dyDescent="0.2">
      <c r="A3" s="37" t="s">
        <v>59</v>
      </c>
    </row>
    <row r="4" spans="1:1" x14ac:dyDescent="0.2">
      <c r="A4" s="63" t="s">
        <v>71</v>
      </c>
    </row>
    <row r="5" spans="1:1" x14ac:dyDescent="0.2">
      <c r="A5" s="63" t="s">
        <v>70</v>
      </c>
    </row>
    <row r="6" spans="1:1" x14ac:dyDescent="0.2">
      <c r="A6" s="63" t="s">
        <v>72</v>
      </c>
    </row>
    <row r="7" spans="1:1" x14ac:dyDescent="0.2">
      <c r="A7" s="63" t="s">
        <v>73</v>
      </c>
    </row>
    <row r="8" spans="1:1" ht="15" x14ac:dyDescent="0.2">
      <c r="A8" s="37" t="s">
        <v>74</v>
      </c>
    </row>
    <row r="9" spans="1:1" x14ac:dyDescent="0.2">
      <c r="A9" s="41" t="s">
        <v>101</v>
      </c>
    </row>
    <row r="10" spans="1:1" x14ac:dyDescent="0.2">
      <c r="A10" s="63" t="s">
        <v>75</v>
      </c>
    </row>
    <row r="11" spans="1:1" x14ac:dyDescent="0.2">
      <c r="A11" s="63" t="s">
        <v>76</v>
      </c>
    </row>
    <row r="12" spans="1:1" x14ac:dyDescent="0.2">
      <c r="A12" s="38" t="s">
        <v>77</v>
      </c>
    </row>
    <row r="13" spans="1:1" x14ac:dyDescent="0.2">
      <c r="A13" s="63" t="s">
        <v>78</v>
      </c>
    </row>
    <row r="14" spans="1:1" ht="15" x14ac:dyDescent="0.2">
      <c r="A14" s="37" t="s">
        <v>79</v>
      </c>
    </row>
    <row r="15" spans="1:1" x14ac:dyDescent="0.2">
      <c r="A15" s="38" t="s">
        <v>40</v>
      </c>
    </row>
    <row r="16" spans="1:1" x14ac:dyDescent="0.2">
      <c r="A16" s="39" t="s">
        <v>90</v>
      </c>
    </row>
    <row r="17" spans="1:1" x14ac:dyDescent="0.2">
      <c r="A17" s="35" t="s">
        <v>91</v>
      </c>
    </row>
    <row r="18" spans="1:1" ht="15" x14ac:dyDescent="0.2">
      <c r="A18" s="65" t="s">
        <v>42</v>
      </c>
    </row>
    <row r="19" spans="1:1" x14ac:dyDescent="0.2">
      <c r="A19" s="35" t="s">
        <v>92</v>
      </c>
    </row>
    <row r="20" spans="1:1" ht="15" x14ac:dyDescent="0.2">
      <c r="A20" s="37" t="s">
        <v>80</v>
      </c>
    </row>
    <row r="21" spans="1:1" ht="15" x14ac:dyDescent="0.2">
      <c r="A21" s="37" t="s">
        <v>81</v>
      </c>
    </row>
    <row r="22" spans="1:1" ht="29.25" x14ac:dyDescent="0.2">
      <c r="A22" s="38" t="s">
        <v>93</v>
      </c>
    </row>
    <row r="23" spans="1:1" x14ac:dyDescent="0.2">
      <c r="A23" s="38" t="s">
        <v>82</v>
      </c>
    </row>
    <row r="24" spans="1:1" ht="28.5" x14ac:dyDescent="0.2">
      <c r="A24" s="38" t="s">
        <v>94</v>
      </c>
    </row>
    <row r="25" spans="1:1" ht="28.5" x14ac:dyDescent="0.2">
      <c r="A25" s="38" t="s">
        <v>95</v>
      </c>
    </row>
    <row r="26" spans="1:1" x14ac:dyDescent="0.2">
      <c r="A26" s="38" t="s">
        <v>83</v>
      </c>
    </row>
    <row r="27" spans="1:1" ht="28.5" customHeight="1" x14ac:dyDescent="0.2">
      <c r="A27" s="38" t="s">
        <v>84</v>
      </c>
    </row>
    <row r="28" spans="1:1" ht="28.5" x14ac:dyDescent="0.2">
      <c r="A28" s="41" t="s">
        <v>85</v>
      </c>
    </row>
    <row r="29" spans="1:1" ht="15" x14ac:dyDescent="0.2">
      <c r="A29" s="37" t="s">
        <v>15</v>
      </c>
    </row>
    <row r="30" spans="1:1" ht="14.25" customHeight="1" x14ac:dyDescent="0.2">
      <c r="A30" s="39" t="s">
        <v>43</v>
      </c>
    </row>
    <row r="31" spans="1:1" ht="14.25" customHeight="1" x14ac:dyDescent="0.2">
      <c r="A31" s="39" t="s">
        <v>96</v>
      </c>
    </row>
    <row r="32" spans="1:1" x14ac:dyDescent="0.2">
      <c r="A32" s="35" t="s">
        <v>97</v>
      </c>
    </row>
    <row r="33" spans="1:1" x14ac:dyDescent="0.2">
      <c r="A33" s="35" t="s">
        <v>86</v>
      </c>
    </row>
    <row r="34" spans="1:1" ht="28.5" x14ac:dyDescent="0.2">
      <c r="A34" s="49" t="s">
        <v>87</v>
      </c>
    </row>
    <row r="35" spans="1:1" x14ac:dyDescent="0.2">
      <c r="A35" s="40" t="s">
        <v>44</v>
      </c>
    </row>
    <row r="36" spans="1:1" ht="28.5" customHeight="1" x14ac:dyDescent="0.2">
      <c r="A36" s="38" t="s">
        <v>88</v>
      </c>
    </row>
    <row r="37" spans="1:1" x14ac:dyDescent="0.2">
      <c r="A37" s="49" t="s">
        <v>100</v>
      </c>
    </row>
    <row r="38" spans="1:1" x14ac:dyDescent="0.2">
      <c r="A38" s="35" t="s">
        <v>98</v>
      </c>
    </row>
    <row r="39" spans="1:1" x14ac:dyDescent="0.2">
      <c r="A39" s="35" t="s">
        <v>89</v>
      </c>
    </row>
    <row r="40" spans="1:1" x14ac:dyDescent="0.2">
      <c r="A40" s="35"/>
    </row>
    <row r="41" spans="1:1" x14ac:dyDescent="0.2">
      <c r="A41" s="35"/>
    </row>
    <row r="42" spans="1:1" x14ac:dyDescent="0.2">
      <c r="A42" s="64" t="s">
        <v>41</v>
      </c>
    </row>
    <row r="43" spans="1:1" x14ac:dyDescent="0.2">
      <c r="A43" s="81" t="s">
        <v>99</v>
      </c>
    </row>
    <row r="48" spans="1:1" x14ac:dyDescent="0.2">
      <c r="A48" s="42"/>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3"/>
  <sheetViews>
    <sheetView tabSelected="1" topLeftCell="A61" zoomScale="130" zoomScaleNormal="130" workbookViewId="0">
      <selection activeCell="B71" sqref="B71"/>
    </sheetView>
  </sheetViews>
  <sheetFormatPr defaultColWidth="9.140625" defaultRowHeight="12.75" x14ac:dyDescent="0.2"/>
  <cols>
    <col min="1" max="1" width="27.5703125" style="6" customWidth="1"/>
    <col min="2" max="2" width="23.5703125" style="151" customWidth="1"/>
    <col min="3" max="3" width="55.85546875" style="1" bestFit="1" customWidth="1"/>
    <col min="4" max="4" width="41.28515625" style="1" customWidth="1"/>
    <col min="5" max="16384" width="9.140625" style="1"/>
  </cols>
  <sheetData>
    <row r="1" spans="1:4" ht="36" customHeight="1" x14ac:dyDescent="0.2">
      <c r="A1" s="162" t="s">
        <v>25</v>
      </c>
      <c r="B1" s="163"/>
      <c r="C1" s="163"/>
      <c r="D1" s="164"/>
    </row>
    <row r="2" spans="1:4" ht="36" customHeight="1" x14ac:dyDescent="0.2">
      <c r="A2" s="31" t="s">
        <v>8</v>
      </c>
      <c r="B2" s="170" t="s">
        <v>136</v>
      </c>
      <c r="C2" s="170"/>
      <c r="D2" s="170"/>
    </row>
    <row r="3" spans="1:4" ht="36" customHeight="1" x14ac:dyDescent="0.2">
      <c r="A3" s="31" t="s">
        <v>9</v>
      </c>
      <c r="B3" s="171" t="s">
        <v>137</v>
      </c>
      <c r="C3" s="171"/>
      <c r="D3" s="171"/>
    </row>
    <row r="4" spans="1:4" ht="36" customHeight="1" x14ac:dyDescent="0.2">
      <c r="A4" s="106" t="s">
        <v>3</v>
      </c>
      <c r="B4" s="172" t="s">
        <v>138</v>
      </c>
      <c r="C4" s="172"/>
      <c r="D4" s="172"/>
    </row>
    <row r="5" spans="1:4" s="3" customFormat="1" ht="36" customHeight="1" x14ac:dyDescent="0.2">
      <c r="A5" s="173" t="s">
        <v>10</v>
      </c>
      <c r="B5" s="174"/>
      <c r="C5" s="174"/>
      <c r="D5" s="175"/>
    </row>
    <row r="6" spans="1:4" s="3" customFormat="1" ht="19.5" customHeight="1" x14ac:dyDescent="0.2">
      <c r="A6" s="176" t="s">
        <v>58</v>
      </c>
      <c r="B6" s="177"/>
      <c r="C6" s="177"/>
      <c r="D6" s="178"/>
    </row>
    <row r="7" spans="1:4" s="4" customFormat="1" ht="36" customHeight="1" x14ac:dyDescent="0.2">
      <c r="A7" s="167" t="s">
        <v>36</v>
      </c>
      <c r="B7" s="168"/>
      <c r="C7" s="168"/>
      <c r="D7" s="169"/>
    </row>
    <row r="8" spans="1:4" s="3" customFormat="1" ht="25.5" customHeight="1" x14ac:dyDescent="0.2">
      <c r="A8" s="18" t="s">
        <v>27</v>
      </c>
      <c r="B8" s="142" t="s">
        <v>148</v>
      </c>
      <c r="C8" s="2" t="s">
        <v>61</v>
      </c>
      <c r="D8" s="9" t="s">
        <v>18</v>
      </c>
    </row>
    <row r="9" spans="1:4" s="121" customFormat="1" ht="12.75" hidden="1" customHeight="1" x14ac:dyDescent="0.2">
      <c r="A9" s="118"/>
      <c r="B9" s="143"/>
      <c r="C9" s="119"/>
      <c r="D9" s="120"/>
    </row>
    <row r="10" spans="1:4" s="121" customFormat="1" ht="12.75" customHeight="1" x14ac:dyDescent="0.2">
      <c r="A10" s="131">
        <v>43054</v>
      </c>
      <c r="B10" s="143">
        <v>548.51</v>
      </c>
      <c r="C10" s="122" t="s">
        <v>152</v>
      </c>
      <c r="D10" s="120" t="s">
        <v>105</v>
      </c>
    </row>
    <row r="11" spans="1:4" s="121" customFormat="1" ht="12.75" customHeight="1" x14ac:dyDescent="0.2">
      <c r="A11" s="131">
        <v>43054</v>
      </c>
      <c r="B11" s="143">
        <v>1490.53</v>
      </c>
      <c r="C11" s="122" t="s">
        <v>152</v>
      </c>
      <c r="D11" s="120" t="s">
        <v>106</v>
      </c>
    </row>
    <row r="12" spans="1:4" s="121" customFormat="1" ht="12.75" customHeight="1" x14ac:dyDescent="0.2">
      <c r="A12" s="131">
        <v>43054</v>
      </c>
      <c r="B12" s="143">
        <f>283.28+54.81</f>
        <v>338.09</v>
      </c>
      <c r="C12" s="122" t="s">
        <v>152</v>
      </c>
      <c r="D12" s="120" t="s">
        <v>107</v>
      </c>
    </row>
    <row r="13" spans="1:4" s="121" customFormat="1" ht="12.75" customHeight="1" x14ac:dyDescent="0.2">
      <c r="A13" s="159">
        <v>43230</v>
      </c>
      <c r="B13" s="143">
        <v>654.58000000000004</v>
      </c>
      <c r="C13" s="156" t="s">
        <v>153</v>
      </c>
      <c r="D13" s="157" t="s">
        <v>106</v>
      </c>
    </row>
    <row r="14" spans="1:4" s="121" customFormat="1" ht="12.75" customHeight="1" x14ac:dyDescent="0.2">
      <c r="A14" s="159">
        <v>43230</v>
      </c>
      <c r="B14" s="143">
        <f>132.58+43.48</f>
        <v>176.06</v>
      </c>
      <c r="C14" s="156" t="s">
        <v>153</v>
      </c>
      <c r="D14" s="157" t="s">
        <v>107</v>
      </c>
    </row>
    <row r="15" spans="1:4" s="121" customFormat="1" ht="12.75" customHeight="1" x14ac:dyDescent="0.2">
      <c r="A15" s="159">
        <v>43230</v>
      </c>
      <c r="B15" s="143">
        <f>207.71+258.63</f>
        <v>466.34000000000003</v>
      </c>
      <c r="C15" s="156" t="s">
        <v>153</v>
      </c>
      <c r="D15" s="157" t="s">
        <v>105</v>
      </c>
    </row>
    <row r="16" spans="1:4" s="121" customFormat="1" ht="12.75" customHeight="1" x14ac:dyDescent="0.2">
      <c r="A16" s="131"/>
      <c r="B16" s="143"/>
      <c r="C16" s="156"/>
      <c r="D16" s="120"/>
    </row>
    <row r="17" spans="1:4" s="121" customFormat="1" ht="12.75" customHeight="1" x14ac:dyDescent="0.2">
      <c r="A17" s="118"/>
      <c r="B17" s="143"/>
      <c r="C17" s="119"/>
      <c r="D17" s="120"/>
    </row>
    <row r="18" spans="1:4" s="121" customFormat="1" ht="12.75" customHeight="1" x14ac:dyDescent="0.2">
      <c r="A18" s="118"/>
      <c r="B18" s="143"/>
      <c r="C18" s="119"/>
      <c r="D18" s="120"/>
    </row>
    <row r="19" spans="1:4" s="121" customFormat="1" ht="12.75" customHeight="1" x14ac:dyDescent="0.2">
      <c r="A19" s="118"/>
      <c r="B19" s="143"/>
      <c r="C19" s="119"/>
      <c r="D19" s="120"/>
    </row>
    <row r="20" spans="1:4" s="121" customFormat="1" x14ac:dyDescent="0.2">
      <c r="A20" s="118"/>
      <c r="B20" s="143"/>
      <c r="C20" s="119"/>
      <c r="D20" s="120"/>
    </row>
    <row r="21" spans="1:4" s="121" customFormat="1" ht="12.75" customHeight="1" x14ac:dyDescent="0.2">
      <c r="A21" s="123" t="s">
        <v>33</v>
      </c>
      <c r="B21" s="144"/>
      <c r="C21" s="119"/>
      <c r="D21" s="120"/>
    </row>
    <row r="22" spans="1:4" s="121" customFormat="1" x14ac:dyDescent="0.2">
      <c r="A22" s="118"/>
      <c r="B22" s="143"/>
      <c r="C22" s="119"/>
      <c r="D22" s="120"/>
    </row>
    <row r="23" spans="1:4" s="121" customFormat="1" x14ac:dyDescent="0.2">
      <c r="A23" s="118"/>
      <c r="B23" s="143"/>
      <c r="C23" s="119"/>
      <c r="D23" s="120"/>
    </row>
    <row r="24" spans="1:4" s="121" customFormat="1" hidden="1" x14ac:dyDescent="0.2">
      <c r="A24" s="118"/>
      <c r="B24" s="143"/>
      <c r="C24" s="119"/>
      <c r="D24" s="120"/>
    </row>
    <row r="25" spans="1:4" ht="19.5" customHeight="1" x14ac:dyDescent="0.2">
      <c r="A25" s="53" t="s">
        <v>4</v>
      </c>
      <c r="B25" s="145">
        <f>SUM(B9:B24)</f>
        <v>3674.11</v>
      </c>
      <c r="C25" s="116"/>
      <c r="D25" s="117"/>
    </row>
    <row r="26" spans="1:4" ht="5.25" customHeight="1" x14ac:dyDescent="0.2">
      <c r="A26" s="25"/>
      <c r="B26" s="146"/>
      <c r="C26" s="83"/>
      <c r="D26" s="83"/>
    </row>
    <row r="27" spans="1:4" s="4" customFormat="1" ht="36" customHeight="1" x14ac:dyDescent="0.2">
      <c r="A27" s="179" t="s">
        <v>103</v>
      </c>
      <c r="B27" s="180"/>
      <c r="C27" s="180"/>
      <c r="D27" s="113"/>
    </row>
    <row r="28" spans="1:4" s="3" customFormat="1" ht="25.5" customHeight="1" x14ac:dyDescent="0.2">
      <c r="A28" s="18" t="s">
        <v>27</v>
      </c>
      <c r="B28" s="142" t="s">
        <v>149</v>
      </c>
      <c r="C28" s="2" t="s">
        <v>62</v>
      </c>
      <c r="D28" s="9" t="s">
        <v>17</v>
      </c>
    </row>
    <row r="29" spans="1:4" s="121" customFormat="1" ht="17.25" hidden="1" customHeight="1" x14ac:dyDescent="0.2">
      <c r="A29" s="118"/>
      <c r="B29" s="143"/>
      <c r="C29" s="119"/>
      <c r="D29" s="120"/>
    </row>
    <row r="30" spans="1:4" s="121" customFormat="1" x14ac:dyDescent="0.2">
      <c r="A30" s="118"/>
      <c r="B30" s="143"/>
      <c r="C30" s="119"/>
      <c r="D30" s="120"/>
    </row>
    <row r="31" spans="1:4" s="121" customFormat="1" x14ac:dyDescent="0.2">
      <c r="A31" s="131">
        <v>42941</v>
      </c>
      <c r="B31" s="153">
        <v>394.95</v>
      </c>
      <c r="C31" s="119" t="s">
        <v>111</v>
      </c>
      <c r="D31" s="120" t="s">
        <v>106</v>
      </c>
    </row>
    <row r="32" spans="1:4" s="121" customFormat="1" x14ac:dyDescent="0.2">
      <c r="A32" s="131">
        <v>42968</v>
      </c>
      <c r="B32" s="153">
        <v>240</v>
      </c>
      <c r="C32" s="119" t="s">
        <v>111</v>
      </c>
      <c r="D32" s="120" t="s">
        <v>106</v>
      </c>
    </row>
    <row r="33" spans="1:4" s="121" customFormat="1" x14ac:dyDescent="0.2">
      <c r="A33" s="131">
        <v>42991</v>
      </c>
      <c r="B33" s="153">
        <v>395.12</v>
      </c>
      <c r="C33" s="119" t="s">
        <v>143</v>
      </c>
      <c r="D33" s="120" t="s">
        <v>106</v>
      </c>
    </row>
    <row r="34" spans="1:4" s="121" customFormat="1" x14ac:dyDescent="0.2">
      <c r="A34" s="131">
        <v>42996</v>
      </c>
      <c r="B34" s="153">
        <v>429.38</v>
      </c>
      <c r="C34" s="119" t="s">
        <v>111</v>
      </c>
      <c r="D34" s="120" t="s">
        <v>106</v>
      </c>
    </row>
    <row r="35" spans="1:4" s="121" customFormat="1" x14ac:dyDescent="0.2">
      <c r="A35" s="131">
        <v>43005</v>
      </c>
      <c r="B35" s="153">
        <v>424.69</v>
      </c>
      <c r="C35" s="119" t="s">
        <v>111</v>
      </c>
      <c r="D35" s="120" t="s">
        <v>106</v>
      </c>
    </row>
    <row r="36" spans="1:4" s="121" customFormat="1" x14ac:dyDescent="0.2">
      <c r="A36" s="131">
        <v>43010</v>
      </c>
      <c r="B36" s="153">
        <v>533.39</v>
      </c>
      <c r="C36" s="119" t="s">
        <v>111</v>
      </c>
      <c r="D36" s="120" t="s">
        <v>106</v>
      </c>
    </row>
    <row r="37" spans="1:4" s="121" customFormat="1" x14ac:dyDescent="0.2">
      <c r="A37" s="131">
        <v>43024</v>
      </c>
      <c r="B37" s="153">
        <v>205.21</v>
      </c>
      <c r="C37" s="119" t="s">
        <v>111</v>
      </c>
      <c r="D37" s="120" t="s">
        <v>106</v>
      </c>
    </row>
    <row r="38" spans="1:4" s="121" customFormat="1" x14ac:dyDescent="0.2">
      <c r="A38" s="131">
        <v>43041</v>
      </c>
      <c r="B38" s="153">
        <v>542.07000000000005</v>
      </c>
      <c r="C38" s="119" t="s">
        <v>111</v>
      </c>
      <c r="D38" s="120" t="s">
        <v>106</v>
      </c>
    </row>
    <row r="39" spans="1:4" s="121" customFormat="1" x14ac:dyDescent="0.2">
      <c r="A39" s="131">
        <v>43048</v>
      </c>
      <c r="B39" s="153">
        <v>566.09</v>
      </c>
      <c r="C39" s="119" t="s">
        <v>111</v>
      </c>
      <c r="D39" s="120" t="s">
        <v>106</v>
      </c>
    </row>
    <row r="40" spans="1:4" s="121" customFormat="1" x14ac:dyDescent="0.2">
      <c r="A40" s="131">
        <v>43066</v>
      </c>
      <c r="B40" s="153">
        <f>187.82+34.78</f>
        <v>222.6</v>
      </c>
      <c r="C40" s="119" t="s">
        <v>111</v>
      </c>
      <c r="D40" s="120" t="s">
        <v>106</v>
      </c>
    </row>
    <row r="41" spans="1:4" s="121" customFormat="1" x14ac:dyDescent="0.2">
      <c r="A41" s="131">
        <v>43074</v>
      </c>
      <c r="B41" s="153">
        <v>494.25</v>
      </c>
      <c r="C41" s="119" t="s">
        <v>144</v>
      </c>
      <c r="D41" s="120" t="s">
        <v>106</v>
      </c>
    </row>
    <row r="42" spans="1:4" s="121" customFormat="1" x14ac:dyDescent="0.2">
      <c r="A42" s="141">
        <v>43077</v>
      </c>
      <c r="B42" s="154">
        <v>350.95</v>
      </c>
      <c r="C42" s="119" t="s">
        <v>111</v>
      </c>
      <c r="D42" s="120" t="s">
        <v>106</v>
      </c>
    </row>
    <row r="43" spans="1:4" s="121" customFormat="1" x14ac:dyDescent="0.2">
      <c r="A43" s="131">
        <v>43081</v>
      </c>
      <c r="B43" s="153">
        <f>212.86+151.3</f>
        <v>364.16</v>
      </c>
      <c r="C43" s="119" t="s">
        <v>111</v>
      </c>
      <c r="D43" s="120" t="s">
        <v>106</v>
      </c>
    </row>
    <row r="44" spans="1:4" s="121" customFormat="1" x14ac:dyDescent="0.2">
      <c r="A44" s="141">
        <v>43130</v>
      </c>
      <c r="B44" s="154">
        <v>246.95</v>
      </c>
      <c r="C44" s="119" t="s">
        <v>111</v>
      </c>
      <c r="D44" s="120" t="s">
        <v>106</v>
      </c>
    </row>
    <row r="45" spans="1:4" s="121" customFormat="1" x14ac:dyDescent="0.2">
      <c r="A45" s="141">
        <v>43143</v>
      </c>
      <c r="B45" s="154">
        <v>191.3</v>
      </c>
      <c r="C45" s="119" t="s">
        <v>111</v>
      </c>
      <c r="D45" s="120" t="s">
        <v>106</v>
      </c>
    </row>
    <row r="46" spans="1:4" s="121" customFormat="1" x14ac:dyDescent="0.2">
      <c r="A46" s="141">
        <v>43164</v>
      </c>
      <c r="B46" s="154">
        <v>144.91</v>
      </c>
      <c r="C46" s="119" t="s">
        <v>111</v>
      </c>
      <c r="D46" s="120" t="s">
        <v>106</v>
      </c>
    </row>
    <row r="47" spans="1:4" s="121" customFormat="1" x14ac:dyDescent="0.2">
      <c r="A47" s="141">
        <v>43185</v>
      </c>
      <c r="B47" s="154">
        <v>264.33999999999997</v>
      </c>
      <c r="C47" s="119" t="s">
        <v>111</v>
      </c>
      <c r="D47" s="120" t="s">
        <v>106</v>
      </c>
    </row>
    <row r="48" spans="1:4" s="121" customFormat="1" x14ac:dyDescent="0.2">
      <c r="A48" s="141">
        <v>43199</v>
      </c>
      <c r="B48" s="154">
        <v>535.46</v>
      </c>
      <c r="C48" s="119" t="s">
        <v>111</v>
      </c>
      <c r="D48" s="120" t="s">
        <v>106</v>
      </c>
    </row>
    <row r="49" spans="1:4" s="121" customFormat="1" x14ac:dyDescent="0.2">
      <c r="A49" s="141">
        <v>43220</v>
      </c>
      <c r="B49" s="154">
        <f>348.69+39.08</f>
        <v>387.77</v>
      </c>
      <c r="C49" s="119" t="s">
        <v>111</v>
      </c>
      <c r="D49" s="120" t="s">
        <v>106</v>
      </c>
    </row>
    <row r="50" spans="1:4" s="160" customFormat="1" x14ac:dyDescent="0.2">
      <c r="A50" s="131">
        <v>43241</v>
      </c>
      <c r="B50" s="153">
        <f>212.17+60.78+34.78+34.78</f>
        <v>342.51</v>
      </c>
      <c r="C50" s="119" t="s">
        <v>111</v>
      </c>
      <c r="D50" s="120" t="s">
        <v>106</v>
      </c>
    </row>
    <row r="51" spans="1:4" s="121" customFormat="1" x14ac:dyDescent="0.2">
      <c r="A51" s="131">
        <v>43248</v>
      </c>
      <c r="B51" s="153">
        <f>234.69+30.13</f>
        <v>264.82</v>
      </c>
      <c r="C51" s="119" t="s">
        <v>111</v>
      </c>
      <c r="D51" s="120" t="s">
        <v>106</v>
      </c>
    </row>
    <row r="52" spans="1:4" s="121" customFormat="1" x14ac:dyDescent="0.2">
      <c r="A52" s="131">
        <v>43265</v>
      </c>
      <c r="B52" s="153">
        <f>251.22+124.04</f>
        <v>375.26</v>
      </c>
      <c r="C52" s="119" t="s">
        <v>111</v>
      </c>
      <c r="D52" s="120" t="s">
        <v>106</v>
      </c>
    </row>
    <row r="53" spans="1:4" s="121" customFormat="1" x14ac:dyDescent="0.2">
      <c r="A53" s="131">
        <v>43277</v>
      </c>
      <c r="B53" s="153">
        <v>410.34</v>
      </c>
      <c r="C53" s="119" t="s">
        <v>111</v>
      </c>
      <c r="D53" s="120" t="s">
        <v>106</v>
      </c>
    </row>
    <row r="54" spans="1:4" s="121" customFormat="1" x14ac:dyDescent="0.2">
      <c r="D54" s="157"/>
    </row>
    <row r="55" spans="1:4" s="121" customFormat="1" x14ac:dyDescent="0.2">
      <c r="A55" s="152"/>
      <c r="B55" s="153"/>
      <c r="C55" s="119"/>
      <c r="D55" s="120"/>
    </row>
    <row r="56" spans="1:4" s="121" customFormat="1" x14ac:dyDescent="0.2">
      <c r="A56" s="131">
        <v>42934</v>
      </c>
      <c r="B56" s="143">
        <v>169.57</v>
      </c>
      <c r="C56" s="119" t="s">
        <v>109</v>
      </c>
      <c r="D56" s="120" t="s">
        <v>110</v>
      </c>
    </row>
    <row r="57" spans="1:4" s="121" customFormat="1" x14ac:dyDescent="0.2">
      <c r="A57" s="131">
        <v>42941</v>
      </c>
      <c r="B57" s="143">
        <v>203.48</v>
      </c>
      <c r="C57" s="119" t="s">
        <v>109</v>
      </c>
      <c r="D57" s="120" t="s">
        <v>110</v>
      </c>
    </row>
    <row r="58" spans="1:4" s="121" customFormat="1" x14ac:dyDescent="0.2">
      <c r="A58" s="131">
        <v>42943</v>
      </c>
      <c r="B58" s="143">
        <v>152.16999999999999</v>
      </c>
      <c r="C58" s="156" t="s">
        <v>142</v>
      </c>
      <c r="D58" s="120" t="s">
        <v>110</v>
      </c>
    </row>
    <row r="59" spans="1:4" s="121" customFormat="1" x14ac:dyDescent="0.2">
      <c r="A59" s="131">
        <v>42968</v>
      </c>
      <c r="B59" s="143">
        <v>426.09</v>
      </c>
      <c r="C59" s="119" t="s">
        <v>109</v>
      </c>
      <c r="D59" s="120" t="s">
        <v>145</v>
      </c>
    </row>
    <row r="60" spans="1:4" s="121" customFormat="1" x14ac:dyDescent="0.2">
      <c r="A60" s="131">
        <v>42996</v>
      </c>
      <c r="B60" s="143">
        <f>32/1.15</f>
        <v>27.826086956521742</v>
      </c>
      <c r="C60" s="156" t="s">
        <v>109</v>
      </c>
      <c r="D60" s="157" t="s">
        <v>112</v>
      </c>
    </row>
    <row r="61" spans="1:4" s="121" customFormat="1" x14ac:dyDescent="0.2">
      <c r="A61" s="131">
        <v>42998</v>
      </c>
      <c r="B61" s="143">
        <v>389.57</v>
      </c>
      <c r="C61" s="119" t="s">
        <v>109</v>
      </c>
      <c r="D61" s="120" t="s">
        <v>145</v>
      </c>
    </row>
    <row r="62" spans="1:4" s="121" customFormat="1" x14ac:dyDescent="0.2">
      <c r="A62" s="131">
        <v>43010</v>
      </c>
      <c r="B62" s="143">
        <v>169.57</v>
      </c>
      <c r="C62" s="119" t="s">
        <v>109</v>
      </c>
      <c r="D62" s="120" t="s">
        <v>110</v>
      </c>
    </row>
    <row r="63" spans="1:4" s="121" customFormat="1" x14ac:dyDescent="0.2">
      <c r="A63" s="159">
        <v>43010</v>
      </c>
      <c r="B63" s="143">
        <f>31/1.15</f>
        <v>26.956521739130437</v>
      </c>
      <c r="C63" s="156" t="s">
        <v>109</v>
      </c>
      <c r="D63" s="157" t="s">
        <v>112</v>
      </c>
    </row>
    <row r="64" spans="1:4" s="121" customFormat="1" x14ac:dyDescent="0.2">
      <c r="A64" s="131">
        <v>43024</v>
      </c>
      <c r="B64" s="143">
        <v>376.09</v>
      </c>
      <c r="C64" s="119" t="s">
        <v>109</v>
      </c>
      <c r="D64" s="120" t="s">
        <v>145</v>
      </c>
    </row>
    <row r="65" spans="1:4" s="121" customFormat="1" x14ac:dyDescent="0.2">
      <c r="A65" s="159">
        <v>43024</v>
      </c>
      <c r="B65" s="143">
        <f>50/1.15</f>
        <v>43.478260869565219</v>
      </c>
      <c r="C65" s="156" t="s">
        <v>109</v>
      </c>
      <c r="D65" s="157" t="s">
        <v>112</v>
      </c>
    </row>
    <row r="66" spans="1:4" s="121" customFormat="1" x14ac:dyDescent="0.2">
      <c r="A66" s="131">
        <v>43048</v>
      </c>
      <c r="B66" s="143">
        <v>260</v>
      </c>
      <c r="C66" s="119" t="s">
        <v>109</v>
      </c>
      <c r="D66" s="120" t="s">
        <v>110</v>
      </c>
    </row>
    <row r="67" spans="1:4" s="121" customFormat="1" x14ac:dyDescent="0.2">
      <c r="A67" s="131">
        <v>43066</v>
      </c>
      <c r="B67" s="143">
        <v>471.29</v>
      </c>
      <c r="C67" s="119" t="s">
        <v>109</v>
      </c>
      <c r="D67" s="120" t="s">
        <v>145</v>
      </c>
    </row>
    <row r="68" spans="1:4" s="121" customFormat="1" x14ac:dyDescent="0.2">
      <c r="A68" s="159">
        <v>43066</v>
      </c>
      <c r="B68" s="143">
        <f>45/1.15</f>
        <v>39.130434782608695</v>
      </c>
      <c r="C68" s="156" t="s">
        <v>109</v>
      </c>
      <c r="D68" s="157" t="s">
        <v>112</v>
      </c>
    </row>
    <row r="69" spans="1:4" s="121" customFormat="1" x14ac:dyDescent="0.2">
      <c r="A69" s="131">
        <v>43081</v>
      </c>
      <c r="B69" s="143">
        <v>213.04</v>
      </c>
      <c r="C69" s="119" t="s">
        <v>109</v>
      </c>
      <c r="D69" s="120" t="s">
        <v>110</v>
      </c>
    </row>
    <row r="70" spans="1:4" s="121" customFormat="1" x14ac:dyDescent="0.2">
      <c r="A70" s="131">
        <v>43130</v>
      </c>
      <c r="B70" s="143">
        <v>509.57</v>
      </c>
      <c r="C70" s="119" t="s">
        <v>109</v>
      </c>
      <c r="D70" s="120" t="s">
        <v>110</v>
      </c>
    </row>
    <row r="71" spans="1:4" s="121" customFormat="1" x14ac:dyDescent="0.2">
      <c r="A71" s="159">
        <v>43130</v>
      </c>
      <c r="B71" s="143">
        <f>28.5/1.15</f>
        <v>24.782608695652176</v>
      </c>
      <c r="C71" s="156" t="s">
        <v>109</v>
      </c>
      <c r="D71" s="157" t="s">
        <v>112</v>
      </c>
    </row>
    <row r="72" spans="1:4" s="121" customFormat="1" x14ac:dyDescent="0.2">
      <c r="A72" s="131">
        <v>43143</v>
      </c>
      <c r="B72" s="143">
        <v>753.04</v>
      </c>
      <c r="C72" s="119" t="s">
        <v>109</v>
      </c>
      <c r="D72" s="120" t="s">
        <v>145</v>
      </c>
    </row>
    <row r="73" spans="1:4" s="121" customFormat="1" x14ac:dyDescent="0.2">
      <c r="A73" s="159">
        <v>43143</v>
      </c>
      <c r="B73" s="143">
        <f>36.5/1.15</f>
        <v>31.739130434782613</v>
      </c>
      <c r="C73" s="156" t="s">
        <v>109</v>
      </c>
      <c r="D73" s="157" t="s">
        <v>112</v>
      </c>
    </row>
    <row r="74" spans="1:4" s="121" customFormat="1" x14ac:dyDescent="0.2">
      <c r="A74" s="131">
        <v>43164</v>
      </c>
      <c r="B74" s="143">
        <v>35.65</v>
      </c>
      <c r="C74" s="119" t="s">
        <v>111</v>
      </c>
      <c r="D74" s="120" t="s">
        <v>112</v>
      </c>
    </row>
    <row r="75" spans="1:4" s="121" customFormat="1" x14ac:dyDescent="0.2">
      <c r="A75" s="131">
        <v>43185</v>
      </c>
      <c r="B75" s="143">
        <v>857.39</v>
      </c>
      <c r="C75" s="119" t="s">
        <v>109</v>
      </c>
      <c r="D75" s="120" t="s">
        <v>145</v>
      </c>
    </row>
    <row r="76" spans="1:4" s="121" customFormat="1" x14ac:dyDescent="0.2">
      <c r="A76" s="159">
        <v>43186</v>
      </c>
      <c r="B76" s="143">
        <f>53/1.15</f>
        <v>46.086956521739133</v>
      </c>
      <c r="C76" s="156" t="s">
        <v>109</v>
      </c>
      <c r="D76" s="157" t="s">
        <v>112</v>
      </c>
    </row>
    <row r="77" spans="1:4" s="121" customFormat="1" x14ac:dyDescent="0.2">
      <c r="A77" s="131">
        <v>43199</v>
      </c>
      <c r="B77" s="143">
        <v>430.43</v>
      </c>
      <c r="C77" s="119" t="s">
        <v>109</v>
      </c>
      <c r="D77" s="157" t="s">
        <v>145</v>
      </c>
    </row>
    <row r="78" spans="1:4" s="121" customFormat="1" x14ac:dyDescent="0.2">
      <c r="A78" s="159">
        <v>43199</v>
      </c>
      <c r="B78" s="143">
        <f>41/1.15</f>
        <v>35.652173913043484</v>
      </c>
      <c r="C78" s="156" t="s">
        <v>109</v>
      </c>
      <c r="D78" s="157" t="s">
        <v>112</v>
      </c>
    </row>
    <row r="79" spans="1:4" s="121" customFormat="1" x14ac:dyDescent="0.2">
      <c r="A79" s="131">
        <v>43220</v>
      </c>
      <c r="B79" s="143">
        <v>400</v>
      </c>
      <c r="C79" s="119" t="s">
        <v>109</v>
      </c>
      <c r="D79" s="157" t="s">
        <v>145</v>
      </c>
    </row>
    <row r="80" spans="1:4" s="121" customFormat="1" x14ac:dyDescent="0.2">
      <c r="A80" s="159">
        <v>43221</v>
      </c>
      <c r="B80" s="143">
        <f>40.5/1.15</f>
        <v>35.217391304347828</v>
      </c>
      <c r="C80" s="156" t="s">
        <v>109</v>
      </c>
      <c r="D80" s="157" t="s">
        <v>112</v>
      </c>
    </row>
    <row r="81" spans="1:4" s="121" customFormat="1" x14ac:dyDescent="0.2">
      <c r="A81" s="131">
        <v>43241</v>
      </c>
      <c r="B81" s="143">
        <v>537.82000000000005</v>
      </c>
      <c r="C81" s="119" t="s">
        <v>111</v>
      </c>
      <c r="D81" s="157" t="s">
        <v>145</v>
      </c>
    </row>
    <row r="82" spans="1:4" s="121" customFormat="1" x14ac:dyDescent="0.2">
      <c r="A82" s="131">
        <v>43241</v>
      </c>
      <c r="B82" s="143">
        <f>31/1.15</f>
        <v>26.956521739130437</v>
      </c>
      <c r="C82" s="119" t="s">
        <v>111</v>
      </c>
      <c r="D82" s="120" t="s">
        <v>112</v>
      </c>
    </row>
    <row r="83" spans="1:4" s="121" customFormat="1" x14ac:dyDescent="0.2">
      <c r="A83" s="131">
        <v>43248</v>
      </c>
      <c r="B83" s="143">
        <v>400</v>
      </c>
      <c r="C83" s="119" t="s">
        <v>109</v>
      </c>
      <c r="D83" s="157" t="s">
        <v>145</v>
      </c>
    </row>
    <row r="84" spans="1:4" s="121" customFormat="1" x14ac:dyDescent="0.2">
      <c r="A84" s="159">
        <v>43248</v>
      </c>
      <c r="B84" s="143">
        <f>48/1.15</f>
        <v>41.739130434782609</v>
      </c>
      <c r="C84" s="156" t="s">
        <v>111</v>
      </c>
      <c r="D84" s="157" t="s">
        <v>112</v>
      </c>
    </row>
    <row r="85" spans="1:4" s="121" customFormat="1" x14ac:dyDescent="0.2">
      <c r="A85" s="131">
        <v>43265</v>
      </c>
      <c r="B85" s="143">
        <v>235.65</v>
      </c>
      <c r="C85" s="119" t="s">
        <v>111</v>
      </c>
      <c r="D85" s="120" t="s">
        <v>110</v>
      </c>
    </row>
    <row r="86" spans="1:4" s="121" customFormat="1" x14ac:dyDescent="0.2">
      <c r="A86" s="131">
        <v>43277</v>
      </c>
      <c r="B86" s="143">
        <v>437.39</v>
      </c>
      <c r="C86" s="119" t="s">
        <v>109</v>
      </c>
      <c r="D86" s="120" t="s">
        <v>145</v>
      </c>
    </row>
    <row r="87" spans="1:4" s="121" customFormat="1" x14ac:dyDescent="0.2">
      <c r="A87" s="131">
        <v>43278</v>
      </c>
      <c r="B87" s="143">
        <v>41.74</v>
      </c>
      <c r="C87" s="119" t="s">
        <v>111</v>
      </c>
      <c r="D87" s="120" t="s">
        <v>112</v>
      </c>
    </row>
    <row r="88" spans="1:4" s="121" customFormat="1" x14ac:dyDescent="0.2">
      <c r="D88" s="157"/>
    </row>
    <row r="89" spans="1:4" s="121" customFormat="1" x14ac:dyDescent="0.2">
      <c r="A89" s="131">
        <v>42943</v>
      </c>
      <c r="B89" s="143">
        <f>54.2+245.62</f>
        <v>299.82</v>
      </c>
      <c r="C89" s="156" t="s">
        <v>142</v>
      </c>
      <c r="D89" s="157" t="s">
        <v>113</v>
      </c>
    </row>
    <row r="90" spans="1:4" s="121" customFormat="1" x14ac:dyDescent="0.2">
      <c r="A90" s="131">
        <v>43028</v>
      </c>
      <c r="B90" s="143">
        <v>297.22000000000003</v>
      </c>
      <c r="C90" s="156" t="s">
        <v>142</v>
      </c>
      <c r="D90" s="120" t="s">
        <v>146</v>
      </c>
    </row>
    <row r="91" spans="1:4" s="121" customFormat="1" x14ac:dyDescent="0.2">
      <c r="A91" s="131">
        <v>43186</v>
      </c>
      <c r="B91" s="143">
        <v>15.65</v>
      </c>
      <c r="C91" s="119" t="s">
        <v>111</v>
      </c>
      <c r="D91" s="120" t="s">
        <v>114</v>
      </c>
    </row>
    <row r="92" spans="1:4" s="121" customFormat="1" x14ac:dyDescent="0.2">
      <c r="A92" s="131">
        <v>43219</v>
      </c>
      <c r="B92" s="143">
        <v>130.43</v>
      </c>
      <c r="C92" s="119" t="s">
        <v>109</v>
      </c>
      <c r="D92" s="120" t="s">
        <v>115</v>
      </c>
    </row>
    <row r="93" spans="1:4" s="121" customFormat="1" x14ac:dyDescent="0.2">
      <c r="D93" s="157"/>
    </row>
    <row r="94" spans="1:4" s="121" customFormat="1" x14ac:dyDescent="0.2">
      <c r="D94" s="157"/>
    </row>
    <row r="95" spans="1:4" s="121" customFormat="1" x14ac:dyDescent="0.2">
      <c r="A95" s="155">
        <v>42947</v>
      </c>
      <c r="B95" s="143">
        <v>304.93</v>
      </c>
      <c r="C95" s="119" t="s">
        <v>111</v>
      </c>
      <c r="D95" s="120" t="s">
        <v>108</v>
      </c>
    </row>
    <row r="96" spans="1:4" s="121" customFormat="1" x14ac:dyDescent="0.2">
      <c r="A96" s="155">
        <v>42978</v>
      </c>
      <c r="B96" s="143">
        <v>188.19</v>
      </c>
      <c r="C96" s="119" t="s">
        <v>111</v>
      </c>
      <c r="D96" s="120" t="s">
        <v>108</v>
      </c>
    </row>
    <row r="97" spans="1:4" s="121" customFormat="1" x14ac:dyDescent="0.2">
      <c r="A97" s="155">
        <v>43008</v>
      </c>
      <c r="B97" s="143">
        <v>257.47000000000003</v>
      </c>
      <c r="C97" s="119" t="s">
        <v>111</v>
      </c>
      <c r="D97" s="120" t="s">
        <v>108</v>
      </c>
    </row>
    <row r="98" spans="1:4" s="121" customFormat="1" x14ac:dyDescent="0.2">
      <c r="A98" s="155">
        <v>43039</v>
      </c>
      <c r="B98" s="143">
        <v>273.33999999999997</v>
      </c>
      <c r="C98" s="119" t="s">
        <v>111</v>
      </c>
      <c r="D98" s="120" t="s">
        <v>108</v>
      </c>
    </row>
    <row r="99" spans="1:4" s="121" customFormat="1" x14ac:dyDescent="0.2">
      <c r="A99" s="155">
        <v>43069</v>
      </c>
      <c r="B99" s="143">
        <v>176.09</v>
      </c>
      <c r="C99" s="119" t="s">
        <v>111</v>
      </c>
      <c r="D99" s="120" t="s">
        <v>108</v>
      </c>
    </row>
    <row r="100" spans="1:4" s="121" customFormat="1" x14ac:dyDescent="0.2">
      <c r="A100" s="155">
        <v>43100</v>
      </c>
      <c r="B100" s="143">
        <v>391.43</v>
      </c>
      <c r="C100" s="119" t="s">
        <v>111</v>
      </c>
      <c r="D100" s="120" t="s">
        <v>108</v>
      </c>
    </row>
    <row r="101" spans="1:4" s="121" customFormat="1" x14ac:dyDescent="0.2">
      <c r="A101" s="155">
        <v>43131</v>
      </c>
      <c r="B101" s="143">
        <v>19.329999999999998</v>
      </c>
      <c r="C101" s="119" t="s">
        <v>111</v>
      </c>
      <c r="D101" s="120" t="s">
        <v>108</v>
      </c>
    </row>
    <row r="102" spans="1:4" s="121" customFormat="1" x14ac:dyDescent="0.2">
      <c r="A102" s="155">
        <v>43159</v>
      </c>
      <c r="B102" s="143">
        <v>282.23</v>
      </c>
      <c r="C102" s="119" t="s">
        <v>111</v>
      </c>
      <c r="D102" s="120" t="s">
        <v>108</v>
      </c>
    </row>
    <row r="103" spans="1:4" s="121" customFormat="1" x14ac:dyDescent="0.2">
      <c r="A103" s="155">
        <v>43190</v>
      </c>
      <c r="B103" s="143">
        <v>269.3</v>
      </c>
      <c r="C103" s="119" t="s">
        <v>111</v>
      </c>
      <c r="D103" s="120" t="s">
        <v>108</v>
      </c>
    </row>
    <row r="104" spans="1:4" s="121" customFormat="1" x14ac:dyDescent="0.2">
      <c r="A104" s="155">
        <v>43220</v>
      </c>
      <c r="B104" s="143">
        <v>57.11</v>
      </c>
      <c r="C104" s="119" t="s">
        <v>111</v>
      </c>
      <c r="D104" s="120" t="s">
        <v>108</v>
      </c>
    </row>
    <row r="105" spans="1:4" s="121" customFormat="1" x14ac:dyDescent="0.2">
      <c r="A105" s="155">
        <v>43251</v>
      </c>
      <c r="B105" s="143">
        <v>174.88</v>
      </c>
      <c r="C105" s="119" t="s">
        <v>111</v>
      </c>
      <c r="D105" s="120" t="s">
        <v>108</v>
      </c>
    </row>
    <row r="106" spans="1:4" s="121" customFormat="1" x14ac:dyDescent="0.2">
      <c r="A106" s="155">
        <v>43281</v>
      </c>
      <c r="B106" s="143">
        <v>417.36</v>
      </c>
      <c r="C106" s="119" t="s">
        <v>111</v>
      </c>
      <c r="D106" s="120" t="s">
        <v>108</v>
      </c>
    </row>
    <row r="107" spans="1:4" s="121" customFormat="1" x14ac:dyDescent="0.2">
      <c r="A107" s="118"/>
      <c r="B107" s="143"/>
      <c r="C107" s="119"/>
      <c r="D107" s="120"/>
    </row>
    <row r="108" spans="1:4" s="121" customFormat="1" x14ac:dyDescent="0.2">
      <c r="A108" s="155">
        <v>43008</v>
      </c>
      <c r="B108" s="143">
        <v>59.14</v>
      </c>
      <c r="C108" s="119" t="s">
        <v>111</v>
      </c>
      <c r="D108" s="120" t="s">
        <v>116</v>
      </c>
    </row>
    <row r="109" spans="1:4" s="121" customFormat="1" x14ac:dyDescent="0.2">
      <c r="A109" s="155">
        <v>43069</v>
      </c>
      <c r="B109" s="143">
        <v>122.46</v>
      </c>
      <c r="C109" s="119" t="s">
        <v>111</v>
      </c>
      <c r="D109" s="120" t="s">
        <v>116</v>
      </c>
    </row>
    <row r="110" spans="1:4" s="121" customFormat="1" x14ac:dyDescent="0.2">
      <c r="A110" s="155">
        <v>43100</v>
      </c>
      <c r="B110" s="143">
        <v>70.540000000000006</v>
      </c>
      <c r="C110" s="119" t="s">
        <v>111</v>
      </c>
      <c r="D110" s="120" t="s">
        <v>116</v>
      </c>
    </row>
    <row r="111" spans="1:4" s="121" customFormat="1" x14ac:dyDescent="0.2">
      <c r="A111" s="155">
        <v>43251</v>
      </c>
      <c r="B111" s="143">
        <v>59.13</v>
      </c>
      <c r="C111" s="119" t="s">
        <v>111</v>
      </c>
      <c r="D111" s="120" t="s">
        <v>116</v>
      </c>
    </row>
    <row r="112" spans="1:4" s="121" customFormat="1" x14ac:dyDescent="0.2">
      <c r="A112" s="155"/>
      <c r="D112" s="157"/>
    </row>
    <row r="113" spans="1:4" s="121" customFormat="1" x14ac:dyDescent="0.2">
      <c r="D113" s="157"/>
    </row>
    <row r="114" spans="1:4" s="121" customFormat="1" x14ac:dyDescent="0.2">
      <c r="D114" s="157"/>
    </row>
    <row r="115" spans="1:4" s="121" customFormat="1" x14ac:dyDescent="0.2">
      <c r="D115" s="157"/>
    </row>
    <row r="116" spans="1:4" s="121" customFormat="1" x14ac:dyDescent="0.2">
      <c r="A116" s="118"/>
      <c r="B116" s="143"/>
      <c r="C116" s="119"/>
      <c r="D116" s="157"/>
    </row>
    <row r="117" spans="1:4" s="121" customFormat="1" x14ac:dyDescent="0.2">
      <c r="A117" s="118"/>
      <c r="B117" s="143"/>
      <c r="C117" s="119"/>
      <c r="D117" s="120"/>
    </row>
    <row r="118" spans="1:4" s="121" customFormat="1" x14ac:dyDescent="0.2">
      <c r="A118" s="118"/>
      <c r="B118" s="143"/>
      <c r="C118" s="119"/>
      <c r="D118" s="120"/>
    </row>
    <row r="119" spans="1:4" s="121" customFormat="1" x14ac:dyDescent="0.2">
      <c r="A119" s="118"/>
      <c r="B119" s="143"/>
      <c r="C119" s="119"/>
      <c r="D119" s="120"/>
    </row>
    <row r="120" spans="1:4" s="121" customFormat="1" x14ac:dyDescent="0.2">
      <c r="A120" s="118"/>
      <c r="B120" s="143"/>
      <c r="C120" s="119"/>
      <c r="D120" s="120"/>
    </row>
    <row r="121" spans="1:4" s="121" customFormat="1" ht="12.6" customHeight="1" x14ac:dyDescent="0.2">
      <c r="A121" s="118"/>
      <c r="B121" s="143"/>
      <c r="C121" s="119"/>
      <c r="D121" s="120"/>
    </row>
    <row r="122" spans="1:4" s="121" customFormat="1" ht="12.6" customHeight="1" x14ac:dyDescent="0.2">
      <c r="A122" s="118"/>
      <c r="B122" s="143"/>
      <c r="C122" s="119"/>
      <c r="D122" s="120"/>
    </row>
    <row r="123" spans="1:4" s="121" customFormat="1" x14ac:dyDescent="0.2">
      <c r="A123" s="118"/>
      <c r="B123" s="143"/>
      <c r="C123" s="119"/>
      <c r="D123" s="120"/>
    </row>
    <row r="124" spans="1:4" s="121" customFormat="1" hidden="1" x14ac:dyDescent="0.2">
      <c r="A124" s="118"/>
      <c r="B124" s="143"/>
      <c r="C124" s="119"/>
      <c r="D124" s="120"/>
    </row>
    <row r="125" spans="1:4" ht="19.5" customHeight="1" x14ac:dyDescent="0.2">
      <c r="A125" s="53" t="s">
        <v>4</v>
      </c>
      <c r="B125" s="145">
        <f>SUM(B29:B124)</f>
        <v>20041.68521739131</v>
      </c>
      <c r="C125" s="116"/>
      <c r="D125" s="117"/>
    </row>
    <row r="126" spans="1:4" ht="5.25" customHeight="1" x14ac:dyDescent="0.2">
      <c r="A126" s="25"/>
      <c r="B126" s="146"/>
      <c r="C126" s="83"/>
      <c r="D126" s="83"/>
    </row>
    <row r="127" spans="1:4" ht="36" customHeight="1" x14ac:dyDescent="0.2">
      <c r="A127" s="181" t="s">
        <v>16</v>
      </c>
      <c r="B127" s="182"/>
      <c r="C127" s="182"/>
      <c r="D127" s="114"/>
    </row>
    <row r="128" spans="1:4" ht="25.5" customHeight="1" x14ac:dyDescent="0.2">
      <c r="A128" s="18" t="s">
        <v>0</v>
      </c>
      <c r="B128" s="142" t="s">
        <v>149</v>
      </c>
      <c r="C128" s="2" t="s">
        <v>63</v>
      </c>
      <c r="D128" s="9" t="s">
        <v>11</v>
      </c>
    </row>
    <row r="129" spans="1:11" s="121" customFormat="1" ht="15.75" hidden="1" customHeight="1" x14ac:dyDescent="0.2">
      <c r="A129" s="118"/>
      <c r="B129" s="143"/>
      <c r="C129" s="119"/>
      <c r="D129" s="120"/>
    </row>
    <row r="130" spans="1:11" s="121" customFormat="1" ht="12.75" customHeight="1" x14ac:dyDescent="0.2">
      <c r="A130" s="159">
        <v>43046</v>
      </c>
      <c r="B130" s="158">
        <v>13.1</v>
      </c>
      <c r="C130" s="156" t="s">
        <v>151</v>
      </c>
      <c r="D130" s="157" t="s">
        <v>135</v>
      </c>
      <c r="F130" s="122"/>
      <c r="G130" s="122"/>
      <c r="H130" s="122"/>
      <c r="I130" s="122"/>
      <c r="J130" s="122"/>
      <c r="K130" s="122"/>
    </row>
    <row r="131" spans="1:11" s="121" customFormat="1" ht="12.75" customHeight="1" x14ac:dyDescent="0.2">
      <c r="A131" s="159">
        <v>43223</v>
      </c>
      <c r="B131" s="158">
        <v>13.67</v>
      </c>
      <c r="C131" s="156" t="s">
        <v>140</v>
      </c>
      <c r="D131" s="157" t="s">
        <v>135</v>
      </c>
      <c r="F131" s="122"/>
      <c r="G131" s="122"/>
      <c r="H131" s="122"/>
      <c r="I131" s="122"/>
      <c r="J131" s="122"/>
      <c r="K131" s="122"/>
    </row>
    <row r="132" spans="1:11" s="121" customFormat="1" ht="12.75" customHeight="1" x14ac:dyDescent="0.2">
      <c r="A132" s="159">
        <v>43243</v>
      </c>
      <c r="B132" s="158">
        <v>15.02</v>
      </c>
      <c r="C132" s="156" t="s">
        <v>141</v>
      </c>
      <c r="D132" s="157" t="s">
        <v>135</v>
      </c>
      <c r="F132" s="122"/>
      <c r="G132" s="122"/>
      <c r="H132" s="122"/>
      <c r="I132" s="122"/>
      <c r="J132" s="122"/>
      <c r="K132" s="122"/>
    </row>
    <row r="133" spans="1:11" s="121" customFormat="1" ht="12.75" customHeight="1" x14ac:dyDescent="0.2">
      <c r="A133" s="159">
        <v>43259</v>
      </c>
      <c r="B133" s="158">
        <v>16.829999999999998</v>
      </c>
      <c r="C133" s="156" t="s">
        <v>141</v>
      </c>
      <c r="D133" s="157" t="s">
        <v>135</v>
      </c>
      <c r="F133" s="122"/>
      <c r="G133" s="122"/>
      <c r="H133" s="122"/>
      <c r="I133" s="122"/>
      <c r="J133" s="122"/>
      <c r="K133" s="122"/>
    </row>
    <row r="134" spans="1:11" s="121" customFormat="1" ht="12.75" customHeight="1" x14ac:dyDescent="0.2">
      <c r="A134" s="131"/>
      <c r="B134" s="143"/>
      <c r="C134" s="119"/>
      <c r="D134" s="120"/>
      <c r="F134" s="122"/>
      <c r="G134" s="122"/>
      <c r="H134" s="122"/>
      <c r="I134" s="122"/>
      <c r="J134" s="122"/>
      <c r="K134" s="122"/>
    </row>
    <row r="135" spans="1:11" s="121" customFormat="1" ht="12.75" customHeight="1" x14ac:dyDescent="0.2">
      <c r="A135" s="118"/>
      <c r="B135" s="143"/>
      <c r="C135" s="119"/>
      <c r="D135" s="120"/>
      <c r="F135" s="122"/>
      <c r="G135" s="122"/>
      <c r="H135" s="122"/>
      <c r="I135" s="122"/>
      <c r="J135" s="122"/>
      <c r="K135" s="122"/>
    </row>
    <row r="136" spans="1:11" s="121" customFormat="1" ht="12.75" customHeight="1" x14ac:dyDescent="0.2">
      <c r="A136" s="118"/>
      <c r="B136" s="143"/>
      <c r="C136" s="119"/>
      <c r="D136" s="120"/>
      <c r="F136" s="122"/>
      <c r="G136" s="122"/>
      <c r="H136" s="122"/>
      <c r="I136" s="122"/>
      <c r="J136" s="122"/>
      <c r="K136" s="122"/>
    </row>
    <row r="137" spans="1:11" s="121" customFormat="1" ht="12.75" customHeight="1" x14ac:dyDescent="0.2">
      <c r="A137" s="118"/>
      <c r="B137" s="143"/>
      <c r="C137" s="119"/>
      <c r="D137" s="120"/>
      <c r="F137" s="122"/>
      <c r="G137" s="122"/>
      <c r="H137" s="122"/>
      <c r="I137" s="122"/>
      <c r="J137" s="122"/>
      <c r="K137" s="122"/>
    </row>
    <row r="138" spans="1:11" s="121" customFormat="1" ht="12.75" customHeight="1" x14ac:dyDescent="0.2">
      <c r="A138" s="118"/>
      <c r="B138" s="143"/>
      <c r="C138" s="119"/>
      <c r="D138" s="120"/>
      <c r="F138" s="122"/>
      <c r="G138" s="122"/>
      <c r="H138" s="122"/>
      <c r="I138" s="122"/>
      <c r="J138" s="122"/>
      <c r="K138" s="122"/>
    </row>
    <row r="139" spans="1:11" s="121" customFormat="1" ht="12.75" customHeight="1" x14ac:dyDescent="0.2">
      <c r="A139" s="118"/>
      <c r="B139" s="143"/>
      <c r="C139" s="119"/>
      <c r="D139" s="120"/>
      <c r="F139" s="122"/>
      <c r="G139" s="122"/>
      <c r="H139" s="122"/>
      <c r="I139" s="122"/>
      <c r="J139" s="122"/>
      <c r="K139" s="122"/>
    </row>
    <row r="140" spans="1:11" s="121" customFormat="1" ht="12.75" customHeight="1" x14ac:dyDescent="0.2">
      <c r="A140" s="118"/>
      <c r="B140" s="143"/>
      <c r="C140" s="119"/>
      <c r="D140" s="120"/>
    </row>
    <row r="141" spans="1:11" s="121" customFormat="1" ht="12.75" hidden="1" customHeight="1" x14ac:dyDescent="0.2">
      <c r="A141" s="118"/>
      <c r="B141" s="143"/>
      <c r="C141" s="119"/>
      <c r="D141" s="120"/>
    </row>
    <row r="142" spans="1:11" ht="19.5" customHeight="1" x14ac:dyDescent="0.2">
      <c r="A142" s="53" t="s">
        <v>4</v>
      </c>
      <c r="B142" s="145">
        <f>SUM(B129:B141)</f>
        <v>58.62</v>
      </c>
      <c r="C142" s="116"/>
      <c r="D142" s="117"/>
    </row>
    <row r="143" spans="1:11" ht="5.25" customHeight="1" x14ac:dyDescent="0.2">
      <c r="A143" s="25"/>
      <c r="B143" s="146"/>
      <c r="C143" s="83"/>
      <c r="D143" s="83"/>
    </row>
    <row r="144" spans="1:11" s="7" customFormat="1" ht="34.5" customHeight="1" x14ac:dyDescent="0.2">
      <c r="A144" s="27" t="s">
        <v>7</v>
      </c>
      <c r="B144" s="147">
        <f>B25+B125+B142</f>
        <v>23774.41521739131</v>
      </c>
      <c r="C144" s="8"/>
      <c r="D144" s="115"/>
    </row>
    <row r="145" spans="1:4" s="54" customFormat="1" x14ac:dyDescent="0.2">
      <c r="B145" s="148"/>
      <c r="C145" s="51"/>
      <c r="D145" s="51"/>
    </row>
    <row r="146" spans="1:4" s="56" customFormat="1" x14ac:dyDescent="0.2">
      <c r="A146" s="29" t="s">
        <v>30</v>
      </c>
      <c r="B146" s="149"/>
    </row>
    <row r="147" spans="1:4" s="56" customFormat="1" ht="12.6" customHeight="1" x14ac:dyDescent="0.2">
      <c r="A147" s="165" t="s">
        <v>31</v>
      </c>
      <c r="B147" s="165"/>
      <c r="C147" s="165"/>
    </row>
    <row r="148" spans="1:4" s="54" customFormat="1" ht="12.95" customHeight="1" x14ac:dyDescent="0.2">
      <c r="A148" s="166" t="s">
        <v>37</v>
      </c>
      <c r="B148" s="166"/>
      <c r="C148" s="166"/>
    </row>
    <row r="149" spans="1:4" x14ac:dyDescent="0.2">
      <c r="A149" s="45" t="s">
        <v>32</v>
      </c>
      <c r="B149" s="150"/>
      <c r="C149" s="54"/>
      <c r="D149" s="54"/>
    </row>
    <row r="150" spans="1:4" x14ac:dyDescent="0.2">
      <c r="A150" s="66" t="s">
        <v>64</v>
      </c>
      <c r="B150" s="150"/>
      <c r="C150" s="80"/>
      <c r="D150" s="80"/>
    </row>
    <row r="151" spans="1:4" x14ac:dyDescent="0.2">
      <c r="A151" s="66" t="s">
        <v>46</v>
      </c>
      <c r="B151" s="150"/>
      <c r="C151" s="61"/>
      <c r="D151" s="61"/>
    </row>
    <row r="152" spans="1:4" x14ac:dyDescent="0.2">
      <c r="A152" s="161" t="s">
        <v>47</v>
      </c>
      <c r="B152" s="161"/>
      <c r="C152" s="161"/>
      <c r="D152" s="161"/>
    </row>
    <row r="153" spans="1:4" x14ac:dyDescent="0.2">
      <c r="A153" s="25"/>
      <c r="B153" s="146"/>
      <c r="C153" s="54"/>
      <c r="D153" s="54"/>
    </row>
    <row r="154" spans="1:4" x14ac:dyDescent="0.2">
      <c r="A154" s="25"/>
      <c r="B154" s="146"/>
      <c r="C154" s="54"/>
      <c r="D154" s="54"/>
    </row>
    <row r="155" spans="1:4" x14ac:dyDescent="0.2">
      <c r="A155" s="25"/>
      <c r="B155" s="146"/>
      <c r="C155" s="54"/>
      <c r="D155" s="54"/>
    </row>
    <row r="156" spans="1:4" x14ac:dyDescent="0.2">
      <c r="A156" s="25"/>
      <c r="B156" s="146"/>
      <c r="C156" s="54"/>
      <c r="D156" s="54"/>
    </row>
    <row r="157" spans="1:4" x14ac:dyDescent="0.2">
      <c r="A157" s="25"/>
      <c r="B157" s="146"/>
      <c r="C157" s="54"/>
      <c r="D157" s="54"/>
    </row>
    <row r="158" spans="1:4" x14ac:dyDescent="0.2">
      <c r="A158" s="25"/>
      <c r="B158" s="146"/>
      <c r="C158" s="54"/>
      <c r="D158" s="54"/>
    </row>
    <row r="159" spans="1:4" x14ac:dyDescent="0.2">
      <c r="A159" s="25"/>
      <c r="B159" s="146"/>
      <c r="C159" s="54"/>
      <c r="D159" s="54"/>
    </row>
    <row r="160" spans="1:4" x14ac:dyDescent="0.2">
      <c r="A160" s="25"/>
      <c r="B160" s="146"/>
      <c r="C160" s="54"/>
      <c r="D160" s="54"/>
    </row>
    <row r="161" spans="1:4" x14ac:dyDescent="0.2">
      <c r="A161" s="25"/>
      <c r="B161" s="146"/>
      <c r="C161" s="54"/>
      <c r="D161" s="54"/>
    </row>
    <row r="162" spans="1:4" x14ac:dyDescent="0.2">
      <c r="A162" s="25"/>
      <c r="B162" s="146"/>
      <c r="C162" s="54"/>
      <c r="D162" s="54"/>
    </row>
    <row r="163" spans="1:4" x14ac:dyDescent="0.2">
      <c r="A163" s="25"/>
      <c r="B163" s="146"/>
      <c r="C163" s="54"/>
      <c r="D163" s="54"/>
    </row>
  </sheetData>
  <sheetProtection formatCells="0" formatColumns="0" formatRows="0" insertColumns="0" insertRows="0"/>
  <mergeCells count="12">
    <mergeCell ref="A152:D152"/>
    <mergeCell ref="A1:D1"/>
    <mergeCell ref="A147:C147"/>
    <mergeCell ref="A148:C148"/>
    <mergeCell ref="A7:D7"/>
    <mergeCell ref="B2:D2"/>
    <mergeCell ref="B3:D3"/>
    <mergeCell ref="B4:D4"/>
    <mergeCell ref="A5:D5"/>
    <mergeCell ref="A6:D6"/>
    <mergeCell ref="A27:C27"/>
    <mergeCell ref="A127:C127"/>
  </mergeCells>
  <printOptions gridLines="1"/>
  <pageMargins left="0.7" right="0.7" top="0.75" bottom="0.75" header="0.3" footer="0.3"/>
  <pageSetup paperSize="9" scale="6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Normal="100" workbookViewId="0">
      <selection activeCell="A12" sqref="A12"/>
    </sheetView>
  </sheetViews>
  <sheetFormatPr defaultColWidth="9.140625" defaultRowHeight="12.75" x14ac:dyDescent="0.2"/>
  <cols>
    <col min="1" max="1" width="27.5703125" style="14" customWidth="1"/>
    <col min="2" max="2" width="23.5703125" style="14" customWidth="1"/>
    <col min="3" max="6" width="27.5703125" style="14" customWidth="1"/>
    <col min="7" max="16384" width="9.140625" style="15"/>
  </cols>
  <sheetData>
    <row r="1" spans="1:7" ht="36" customHeight="1" x14ac:dyDescent="0.2">
      <c r="A1" s="188" t="s">
        <v>25</v>
      </c>
      <c r="B1" s="188"/>
      <c r="C1" s="188"/>
      <c r="D1" s="188"/>
      <c r="E1" s="188"/>
      <c r="F1" s="188"/>
    </row>
    <row r="2" spans="1:7" ht="36" customHeight="1" x14ac:dyDescent="0.2">
      <c r="A2" s="31" t="s">
        <v>8</v>
      </c>
      <c r="B2" s="192" t="str">
        <f>Travel!B2</f>
        <v>Health and Disability Commissioner</v>
      </c>
      <c r="C2" s="192"/>
      <c r="D2" s="192"/>
      <c r="E2" s="192"/>
      <c r="F2" s="192"/>
      <c r="G2" s="32"/>
    </row>
    <row r="3" spans="1:7" ht="36" customHeight="1" x14ac:dyDescent="0.2">
      <c r="A3" s="31" t="s">
        <v>9</v>
      </c>
      <c r="B3" s="193" t="str">
        <f>Travel!B3</f>
        <v>Anthony Hill</v>
      </c>
      <c r="C3" s="193"/>
      <c r="D3" s="193"/>
      <c r="E3" s="193"/>
      <c r="F3" s="193"/>
      <c r="G3" s="33"/>
    </row>
    <row r="4" spans="1:7" ht="36" customHeight="1" x14ac:dyDescent="0.2">
      <c r="A4" s="31" t="s">
        <v>3</v>
      </c>
      <c r="B4" s="193" t="str">
        <f>Travel!B4</f>
        <v>1 July 2017 to 30 June 2018</v>
      </c>
      <c r="C4" s="193"/>
      <c r="D4" s="193"/>
      <c r="E4" s="193"/>
      <c r="F4" s="193"/>
      <c r="G4" s="33"/>
    </row>
    <row r="5" spans="1:7" s="13" customFormat="1" ht="36" customHeight="1" x14ac:dyDescent="0.25">
      <c r="A5" s="194" t="s">
        <v>48</v>
      </c>
      <c r="B5" s="195"/>
      <c r="C5" s="196"/>
      <c r="D5" s="196"/>
      <c r="E5" s="196"/>
      <c r="F5" s="197"/>
    </row>
    <row r="6" spans="1:7" s="13" customFormat="1" ht="19.5" customHeight="1" x14ac:dyDescent="0.25">
      <c r="A6" s="189" t="s">
        <v>65</v>
      </c>
      <c r="B6" s="190"/>
      <c r="C6" s="190"/>
      <c r="D6" s="190"/>
      <c r="E6" s="190"/>
      <c r="F6" s="191"/>
    </row>
    <row r="7" spans="1:7" s="3" customFormat="1" ht="36" customHeight="1" x14ac:dyDescent="0.25">
      <c r="A7" s="185" t="s">
        <v>22</v>
      </c>
      <c r="B7" s="186"/>
      <c r="C7" s="107"/>
      <c r="D7" s="107"/>
      <c r="E7" s="107"/>
      <c r="F7" s="108"/>
    </row>
    <row r="8" spans="1:7" ht="25.5" x14ac:dyDescent="0.2">
      <c r="A8" s="18" t="s">
        <v>0</v>
      </c>
      <c r="B8" s="26" t="s">
        <v>149</v>
      </c>
      <c r="C8" s="2" t="s">
        <v>5</v>
      </c>
      <c r="D8" s="2" t="s">
        <v>13</v>
      </c>
      <c r="E8" s="2" t="s">
        <v>12</v>
      </c>
      <c r="F8" s="9" t="s">
        <v>1</v>
      </c>
    </row>
    <row r="9" spans="1:7" s="112" customFormat="1" ht="16.5" hidden="1" customHeight="1" x14ac:dyDescent="0.2">
      <c r="A9" s="125"/>
      <c r="B9" s="128"/>
      <c r="C9" s="126"/>
      <c r="D9" s="126"/>
      <c r="E9" s="126"/>
      <c r="F9" s="127"/>
    </row>
    <row r="10" spans="1:7" s="112" customFormat="1" x14ac:dyDescent="0.2">
      <c r="A10" s="125" t="s">
        <v>104</v>
      </c>
      <c r="B10" s="128"/>
      <c r="C10" s="126"/>
      <c r="D10" s="126"/>
      <c r="E10" s="126"/>
      <c r="F10" s="127"/>
    </row>
    <row r="11" spans="1:7" s="112" customFormat="1" ht="12.75" customHeight="1" x14ac:dyDescent="0.2">
      <c r="A11" s="87"/>
      <c r="B11" s="129"/>
      <c r="C11" s="88"/>
      <c r="D11" s="88"/>
      <c r="E11" s="88"/>
      <c r="F11" s="89"/>
    </row>
    <row r="12" spans="1:7" s="112" customFormat="1" ht="12.75" customHeight="1" x14ac:dyDescent="0.2">
      <c r="A12" s="132" t="s">
        <v>154</v>
      </c>
      <c r="B12" s="129"/>
      <c r="C12" s="88"/>
      <c r="D12" s="88"/>
      <c r="E12" s="88"/>
      <c r="F12" s="89"/>
    </row>
    <row r="13" spans="1:7" s="112" customFormat="1" ht="12.75" customHeight="1" x14ac:dyDescent="0.2">
      <c r="A13" s="87"/>
      <c r="B13" s="129"/>
      <c r="C13" s="88"/>
      <c r="D13" s="88"/>
      <c r="E13" s="88"/>
      <c r="F13" s="89"/>
    </row>
    <row r="14" spans="1:7" s="112" customFormat="1" ht="12.75" customHeight="1" x14ac:dyDescent="0.2">
      <c r="A14" s="87"/>
      <c r="B14" s="129"/>
      <c r="C14" s="88"/>
      <c r="D14" s="88"/>
      <c r="E14" s="88"/>
      <c r="F14" s="89"/>
    </row>
    <row r="15" spans="1:7" s="112" customFormat="1" hidden="1" x14ac:dyDescent="0.2">
      <c r="A15" s="87"/>
      <c r="B15" s="88"/>
      <c r="C15" s="88"/>
      <c r="D15" s="88"/>
      <c r="E15" s="88"/>
      <c r="F15" s="89"/>
    </row>
    <row r="16" spans="1:7" ht="27.75" customHeight="1" x14ac:dyDescent="0.2">
      <c r="A16" s="55" t="s">
        <v>23</v>
      </c>
      <c r="B16" s="58">
        <f>SUM(B9:B15)</f>
        <v>0</v>
      </c>
      <c r="C16" s="19"/>
      <c r="D16" s="20"/>
      <c r="E16" s="20"/>
      <c r="F16" s="21"/>
    </row>
    <row r="17" spans="1:6" x14ac:dyDescent="0.2">
      <c r="A17" s="69"/>
      <c r="B17" s="75"/>
      <c r="C17" s="75"/>
      <c r="D17" s="75"/>
      <c r="E17" s="75"/>
      <c r="F17" s="76"/>
    </row>
    <row r="18" spans="1:6" x14ac:dyDescent="0.2">
      <c r="A18" s="28" t="s">
        <v>30</v>
      </c>
      <c r="B18" s="3"/>
      <c r="C18" s="83"/>
      <c r="D18" s="82"/>
      <c r="E18" s="82"/>
      <c r="F18" s="85"/>
    </row>
    <row r="19" spans="1:6" x14ac:dyDescent="0.2">
      <c r="A19" s="198" t="s">
        <v>102</v>
      </c>
      <c r="B19" s="199"/>
      <c r="C19" s="199"/>
      <c r="D19" s="199"/>
      <c r="E19" s="199"/>
      <c r="F19" s="200"/>
    </row>
    <row r="20" spans="1:6" x14ac:dyDescent="0.2">
      <c r="A20" s="187" t="s">
        <v>60</v>
      </c>
      <c r="B20" s="165"/>
      <c r="C20" s="165"/>
      <c r="D20" s="82"/>
      <c r="E20" s="82"/>
      <c r="F20" s="85"/>
    </row>
    <row r="21" spans="1:6" x14ac:dyDescent="0.2">
      <c r="A21" s="45" t="s">
        <v>38</v>
      </c>
      <c r="B21" s="46"/>
      <c r="C21" s="83"/>
      <c r="D21" s="82"/>
      <c r="E21" s="82"/>
      <c r="F21" s="85"/>
    </row>
    <row r="22" spans="1:6" x14ac:dyDescent="0.2">
      <c r="A22" s="45" t="s">
        <v>56</v>
      </c>
      <c r="B22" s="46"/>
      <c r="C22" s="83"/>
      <c r="D22" s="83"/>
      <c r="E22" s="83"/>
      <c r="F22" s="10"/>
    </row>
    <row r="23" spans="1:6" ht="12.75" customHeight="1" x14ac:dyDescent="0.2">
      <c r="A23" s="183" t="s">
        <v>47</v>
      </c>
      <c r="B23" s="184"/>
      <c r="C23" s="110"/>
      <c r="D23" s="110"/>
      <c r="E23" s="110"/>
      <c r="F23" s="111"/>
    </row>
    <row r="24" spans="1:6" x14ac:dyDescent="0.2">
      <c r="A24" s="57"/>
      <c r="B24" s="57"/>
      <c r="C24" s="57"/>
      <c r="D24" s="57"/>
      <c r="E24" s="57"/>
      <c r="F24" s="57"/>
    </row>
    <row r="25" spans="1:6" x14ac:dyDescent="0.2">
      <c r="A25" s="57"/>
      <c r="B25" s="57"/>
      <c r="C25" s="57"/>
      <c r="D25" s="57"/>
      <c r="E25" s="57"/>
      <c r="F25" s="57"/>
    </row>
    <row r="26" spans="1:6" x14ac:dyDescent="0.2">
      <c r="A26" s="57"/>
      <c r="B26" s="57"/>
      <c r="C26" s="57"/>
      <c r="D26" s="57"/>
      <c r="E26" s="57"/>
      <c r="F26" s="57"/>
    </row>
    <row r="27" spans="1:6" x14ac:dyDescent="0.2">
      <c r="A27" s="57"/>
      <c r="B27" s="57"/>
      <c r="C27" s="57"/>
      <c r="D27" s="57"/>
      <c r="E27" s="57"/>
      <c r="F27" s="57"/>
    </row>
    <row r="28" spans="1:6" x14ac:dyDescent="0.2">
      <c r="A28" s="57"/>
      <c r="B28" s="57"/>
      <c r="C28" s="57"/>
      <c r="D28" s="57"/>
      <c r="E28" s="57"/>
      <c r="F28" s="57"/>
    </row>
  </sheetData>
  <sheetProtection formatCells="0" formatColumns="0" formatRows="0" insertColumns="0" insertRows="0"/>
  <mergeCells count="10">
    <mergeCell ref="A23:B23"/>
    <mergeCell ref="A7:B7"/>
    <mergeCell ref="A20:C20"/>
    <mergeCell ref="A1:F1"/>
    <mergeCell ref="A6:F6"/>
    <mergeCell ref="B2:F2"/>
    <mergeCell ref="B3:F3"/>
    <mergeCell ref="B4:F4"/>
    <mergeCell ref="A5:F5"/>
    <mergeCell ref="A19:F19"/>
  </mergeCells>
  <printOptions gridLines="1"/>
  <pageMargins left="0.70866141732283472" right="0.70866141732283472" top="0.74803149606299213" bottom="0.74803149606299213" header="0.31496062992125984" footer="0.31496062992125984"/>
  <pageSetup paperSize="9" scale="5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topLeftCell="A7" zoomScaleNormal="100" workbookViewId="0">
      <selection activeCell="B11" sqref="B11"/>
    </sheetView>
  </sheetViews>
  <sheetFormatPr defaultColWidth="9.140625" defaultRowHeight="12.75" x14ac:dyDescent="0.2"/>
  <cols>
    <col min="1" max="5" width="27.5703125" style="23" customWidth="1"/>
    <col min="6" max="16384" width="9.140625" style="24"/>
  </cols>
  <sheetData>
    <row r="1" spans="1:14" ht="36" customHeight="1" x14ac:dyDescent="0.2">
      <c r="A1" s="188" t="s">
        <v>25</v>
      </c>
      <c r="B1" s="188"/>
      <c r="C1" s="188"/>
      <c r="D1" s="188"/>
      <c r="E1" s="188"/>
      <c r="F1" s="59"/>
    </row>
    <row r="2" spans="1:14" ht="36" customHeight="1" x14ac:dyDescent="0.2">
      <c r="A2" s="31" t="s">
        <v>8</v>
      </c>
      <c r="B2" s="192" t="str">
        <f>Travel!B2</f>
        <v>Health and Disability Commissioner</v>
      </c>
      <c r="C2" s="192"/>
      <c r="D2" s="192"/>
      <c r="E2" s="192"/>
      <c r="F2" s="32"/>
      <c r="G2" s="32"/>
    </row>
    <row r="3" spans="1:14" ht="36" customHeight="1" x14ac:dyDescent="0.2">
      <c r="A3" s="31" t="s">
        <v>9</v>
      </c>
      <c r="B3" s="193" t="str">
        <f>Travel!B3</f>
        <v>Anthony Hill</v>
      </c>
      <c r="C3" s="193"/>
      <c r="D3" s="193"/>
      <c r="E3" s="193"/>
      <c r="F3" s="33"/>
      <c r="G3" s="33"/>
    </row>
    <row r="4" spans="1:14" ht="36" customHeight="1" x14ac:dyDescent="0.2">
      <c r="A4" s="31" t="s">
        <v>3</v>
      </c>
      <c r="B4" s="193" t="str">
        <f>Travel!B4</f>
        <v>1 July 2017 to 30 June 2018</v>
      </c>
      <c r="C4" s="193"/>
      <c r="D4" s="193"/>
      <c r="E4" s="193"/>
      <c r="F4" s="33"/>
      <c r="G4" s="33"/>
    </row>
    <row r="5" spans="1:14" ht="36" customHeight="1" x14ac:dyDescent="0.2">
      <c r="A5" s="209" t="s">
        <v>49</v>
      </c>
      <c r="B5" s="210"/>
      <c r="C5" s="210"/>
      <c r="D5" s="210"/>
      <c r="E5" s="211"/>
    </row>
    <row r="6" spans="1:14" ht="20.100000000000001" customHeight="1" x14ac:dyDescent="0.2">
      <c r="A6" s="207" t="s">
        <v>57</v>
      </c>
      <c r="B6" s="207"/>
      <c r="C6" s="207"/>
      <c r="D6" s="207"/>
      <c r="E6" s="208"/>
      <c r="F6" s="34"/>
      <c r="G6" s="34"/>
    </row>
    <row r="7" spans="1:14" ht="36" customHeight="1" x14ac:dyDescent="0.25">
      <c r="A7" s="22" t="s">
        <v>20</v>
      </c>
      <c r="B7" s="5"/>
      <c r="C7" s="5"/>
      <c r="D7" s="5"/>
      <c r="E7" s="17"/>
    </row>
    <row r="8" spans="1:14" ht="25.5" x14ac:dyDescent="0.2">
      <c r="A8" s="18" t="s">
        <v>0</v>
      </c>
      <c r="B8" s="2" t="s">
        <v>39</v>
      </c>
      <c r="C8" s="2" t="s">
        <v>34</v>
      </c>
      <c r="D8" s="2" t="s">
        <v>51</v>
      </c>
      <c r="E8" s="9" t="s">
        <v>67</v>
      </c>
    </row>
    <row r="9" spans="1:14" s="112" customFormat="1" ht="15.75" hidden="1" customHeight="1" x14ac:dyDescent="0.2">
      <c r="A9" s="125"/>
      <c r="B9" s="126"/>
      <c r="C9" s="126"/>
      <c r="D9" s="130"/>
      <c r="E9" s="127"/>
    </row>
    <row r="10" spans="1:14" s="95" customFormat="1" x14ac:dyDescent="0.2">
      <c r="A10" s="87"/>
      <c r="B10" s="88"/>
      <c r="C10" s="88"/>
      <c r="D10" s="129"/>
      <c r="E10" s="89"/>
    </row>
    <row r="11" spans="1:14" s="95" customFormat="1" x14ac:dyDescent="0.2">
      <c r="A11" s="140" t="s">
        <v>139</v>
      </c>
      <c r="B11" s="88"/>
      <c r="C11" s="88"/>
      <c r="D11" s="129"/>
      <c r="E11" s="89"/>
    </row>
    <row r="12" spans="1:14" s="95" customFormat="1" x14ac:dyDescent="0.2">
      <c r="A12" s="87"/>
      <c r="B12" s="88"/>
      <c r="C12" s="88"/>
      <c r="D12" s="129"/>
      <c r="E12" s="89"/>
      <c r="N12" s="99"/>
    </row>
    <row r="13" spans="1:14" s="95" customFormat="1" x14ac:dyDescent="0.2">
      <c r="A13" s="87"/>
      <c r="B13" s="88"/>
      <c r="C13" s="88"/>
      <c r="D13" s="129"/>
      <c r="E13" s="89"/>
    </row>
    <row r="14" spans="1:14" s="95" customFormat="1" hidden="1" x14ac:dyDescent="0.2">
      <c r="A14" s="96"/>
      <c r="B14" s="97"/>
      <c r="C14" s="97"/>
      <c r="D14" s="97"/>
      <c r="E14" s="98"/>
    </row>
    <row r="15" spans="1:14" ht="27.95" customHeight="1" x14ac:dyDescent="0.2">
      <c r="A15" s="55" t="s">
        <v>24</v>
      </c>
      <c r="B15" s="94" t="s">
        <v>19</v>
      </c>
      <c r="C15" s="100">
        <f>COUNTIF(B9:B14,"*")</f>
        <v>0</v>
      </c>
      <c r="D15" s="92">
        <f>SUM(D9:D14)</f>
        <v>0</v>
      </c>
      <c r="E15" s="93"/>
    </row>
    <row r="16" spans="1:14" x14ac:dyDescent="0.2">
      <c r="A16" s="109"/>
      <c r="B16" s="70"/>
      <c r="C16" s="75"/>
      <c r="D16" s="50"/>
      <c r="E16" s="76"/>
    </row>
    <row r="17" spans="1:6" x14ac:dyDescent="0.2">
      <c r="A17" s="28" t="s">
        <v>26</v>
      </c>
      <c r="B17" s="29"/>
      <c r="C17" s="29"/>
      <c r="D17" s="29"/>
      <c r="E17" s="30"/>
    </row>
    <row r="18" spans="1:6" x14ac:dyDescent="0.2">
      <c r="A18" s="187" t="s">
        <v>60</v>
      </c>
      <c r="B18" s="165"/>
      <c r="C18" s="165"/>
      <c r="D18" s="29"/>
      <c r="E18" s="30"/>
    </row>
    <row r="19" spans="1:6" x14ac:dyDescent="0.2">
      <c r="A19" s="201" t="s">
        <v>50</v>
      </c>
      <c r="B19" s="202"/>
      <c r="C19" s="202"/>
      <c r="D19" s="202"/>
      <c r="E19" s="203"/>
    </row>
    <row r="20" spans="1:6" x14ac:dyDescent="0.2">
      <c r="A20" s="90" t="s">
        <v>68</v>
      </c>
      <c r="B20" s="24"/>
      <c r="C20" s="24"/>
      <c r="D20" s="24"/>
      <c r="E20" s="91"/>
    </row>
    <row r="21" spans="1:6" ht="26.1" customHeight="1" x14ac:dyDescent="0.2">
      <c r="A21" s="187" t="s">
        <v>66</v>
      </c>
      <c r="B21" s="165"/>
      <c r="C21" s="165"/>
      <c r="D21" s="165"/>
      <c r="E21" s="206"/>
    </row>
    <row r="22" spans="1:6" x14ac:dyDescent="0.2">
      <c r="A22" s="45" t="s">
        <v>52</v>
      </c>
      <c r="B22" s="29"/>
      <c r="C22" s="29"/>
      <c r="D22" s="29"/>
      <c r="E22" s="30"/>
    </row>
    <row r="23" spans="1:6" x14ac:dyDescent="0.2">
      <c r="A23" s="45" t="s">
        <v>53</v>
      </c>
      <c r="B23" s="46"/>
      <c r="C23" s="83"/>
      <c r="D23" s="83"/>
      <c r="E23" s="10"/>
      <c r="F23" s="61"/>
    </row>
    <row r="24" spans="1:6" ht="12.75" customHeight="1" x14ac:dyDescent="0.2">
      <c r="A24" s="204" t="s">
        <v>47</v>
      </c>
      <c r="B24" s="205"/>
      <c r="C24" s="84"/>
      <c r="D24" s="84"/>
      <c r="E24" s="68"/>
      <c r="F24" s="67"/>
    </row>
    <row r="25" spans="1:6" x14ac:dyDescent="0.2">
      <c r="A25" s="71"/>
      <c r="B25" s="72"/>
      <c r="C25" s="72"/>
      <c r="D25" s="72"/>
      <c r="E25" s="73"/>
    </row>
  </sheetData>
  <sheetProtection formatCells="0" formatColumns="0" formatRows="0" insertColumns="0" insertRows="0"/>
  <mergeCells count="10">
    <mergeCell ref="A19:E19"/>
    <mergeCell ref="A24:B24"/>
    <mergeCell ref="A1:E1"/>
    <mergeCell ref="A18:C18"/>
    <mergeCell ref="A21:E21"/>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6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zoomScaleNormal="100" workbookViewId="0">
      <selection activeCell="B9" sqref="B9"/>
    </sheetView>
  </sheetViews>
  <sheetFormatPr defaultColWidth="9.140625" defaultRowHeight="12.75" x14ac:dyDescent="0.2"/>
  <cols>
    <col min="1" max="1" width="27.5703125" style="11" customWidth="1"/>
    <col min="2" max="2" width="19" style="11" bestFit="1" customWidth="1"/>
    <col min="3" max="3" width="71.42578125" style="11" bestFit="1" customWidth="1"/>
    <col min="4" max="4" width="25.5703125" style="11" bestFit="1" customWidth="1"/>
    <col min="5" max="5" width="9.7109375" style="11" bestFit="1" customWidth="1"/>
    <col min="6" max="16384" width="9.140625" style="12"/>
  </cols>
  <sheetData>
    <row r="1" spans="1:5" ht="20.25" x14ac:dyDescent="0.2">
      <c r="A1" s="188" t="s">
        <v>25</v>
      </c>
      <c r="B1" s="188"/>
      <c r="C1" s="188"/>
      <c r="D1" s="188"/>
      <c r="E1" s="188"/>
    </row>
    <row r="2" spans="1:5" ht="18" x14ac:dyDescent="0.2">
      <c r="A2" s="31" t="s">
        <v>8</v>
      </c>
      <c r="B2" s="192" t="str">
        <f>Travel!B2</f>
        <v>Health and Disability Commissioner</v>
      </c>
      <c r="C2" s="192"/>
      <c r="D2" s="192"/>
      <c r="E2" s="192"/>
    </row>
    <row r="3" spans="1:5" ht="18" x14ac:dyDescent="0.2">
      <c r="A3" s="31" t="s">
        <v>9</v>
      </c>
      <c r="B3" s="193" t="str">
        <f>Travel!B3</f>
        <v>Anthony Hill</v>
      </c>
      <c r="C3" s="193"/>
      <c r="D3" s="193"/>
      <c r="E3" s="193"/>
    </row>
    <row r="4" spans="1:5" ht="18" x14ac:dyDescent="0.2">
      <c r="A4" s="106" t="s">
        <v>3</v>
      </c>
      <c r="B4" s="212" t="str">
        <f>Travel!B4</f>
        <v>1 July 2017 to 30 June 2018</v>
      </c>
      <c r="C4" s="212"/>
      <c r="D4" s="212"/>
      <c r="E4" s="212"/>
    </row>
    <row r="5" spans="1:5" ht="20.25" x14ac:dyDescent="0.2">
      <c r="A5" s="173" t="s">
        <v>55</v>
      </c>
      <c r="B5" s="214"/>
      <c r="C5" s="196"/>
      <c r="D5" s="196"/>
      <c r="E5" s="197"/>
    </row>
    <row r="6" spans="1:5" ht="15" x14ac:dyDescent="0.2">
      <c r="A6" s="213" t="s">
        <v>54</v>
      </c>
      <c r="B6" s="207"/>
      <c r="C6" s="207"/>
      <c r="D6" s="207"/>
      <c r="E6" s="208"/>
    </row>
    <row r="7" spans="1:5" ht="15.75" x14ac:dyDescent="0.25">
      <c r="A7" s="167" t="s">
        <v>6</v>
      </c>
      <c r="B7" s="168"/>
      <c r="C7" s="107"/>
      <c r="D7" s="107"/>
      <c r="E7" s="108"/>
    </row>
    <row r="8" spans="1:5" ht="25.5" x14ac:dyDescent="0.2">
      <c r="A8" s="18" t="s">
        <v>0</v>
      </c>
      <c r="B8" s="2" t="s">
        <v>150</v>
      </c>
      <c r="C8" s="2" t="s">
        <v>35</v>
      </c>
      <c r="D8" s="2" t="s">
        <v>29</v>
      </c>
      <c r="E8" s="9" t="s">
        <v>2</v>
      </c>
    </row>
    <row r="9" spans="1:5" s="86" customFormat="1" x14ac:dyDescent="0.2">
      <c r="A9" s="125"/>
      <c r="B9" s="130"/>
      <c r="C9" s="126"/>
      <c r="D9" s="126"/>
      <c r="E9" s="127"/>
    </row>
    <row r="10" spans="1:5" s="86" customFormat="1" x14ac:dyDescent="0.2">
      <c r="A10" s="87"/>
      <c r="B10" s="129"/>
      <c r="C10" s="88"/>
      <c r="D10" s="88"/>
      <c r="E10" s="89"/>
    </row>
    <row r="11" spans="1:5" s="134" customFormat="1" x14ac:dyDescent="0.2">
      <c r="A11" s="135"/>
      <c r="B11" s="138"/>
      <c r="C11" s="136"/>
      <c r="D11" s="136"/>
      <c r="E11" s="137"/>
    </row>
    <row r="12" spans="1:5" s="134" customFormat="1" x14ac:dyDescent="0.2">
      <c r="A12" s="139">
        <v>42917</v>
      </c>
      <c r="B12" s="138">
        <v>87.38</v>
      </c>
      <c r="C12" s="136" t="s">
        <v>117</v>
      </c>
      <c r="D12" s="136" t="s">
        <v>118</v>
      </c>
      <c r="E12" s="137" t="s">
        <v>119</v>
      </c>
    </row>
    <row r="13" spans="1:5" s="134" customFormat="1" x14ac:dyDescent="0.2">
      <c r="A13" s="139">
        <v>42948</v>
      </c>
      <c r="B13" s="138">
        <v>87.12</v>
      </c>
      <c r="C13" s="136" t="s">
        <v>120</v>
      </c>
      <c r="D13" s="136" t="s">
        <v>118</v>
      </c>
      <c r="E13" s="137" t="s">
        <v>119</v>
      </c>
    </row>
    <row r="14" spans="1:5" s="134" customFormat="1" x14ac:dyDescent="0.2">
      <c r="A14" s="139">
        <v>42979</v>
      </c>
      <c r="B14" s="138">
        <v>54.79</v>
      </c>
      <c r="C14" s="136" t="s">
        <v>121</v>
      </c>
      <c r="D14" s="136" t="s">
        <v>118</v>
      </c>
      <c r="E14" s="137" t="s">
        <v>119</v>
      </c>
    </row>
    <row r="15" spans="1:5" s="134" customFormat="1" x14ac:dyDescent="0.2">
      <c r="A15" s="139">
        <v>43009</v>
      </c>
      <c r="B15" s="138">
        <v>69.989999999999995</v>
      </c>
      <c r="C15" s="136" t="s">
        <v>122</v>
      </c>
      <c r="D15" s="136" t="s">
        <v>118</v>
      </c>
      <c r="E15" s="137" t="s">
        <v>119</v>
      </c>
    </row>
    <row r="16" spans="1:5" s="134" customFormat="1" x14ac:dyDescent="0.2">
      <c r="A16" s="139">
        <v>43040</v>
      </c>
      <c r="B16" s="138">
        <v>69.73</v>
      </c>
      <c r="C16" s="136" t="s">
        <v>123</v>
      </c>
      <c r="D16" s="136" t="s">
        <v>118</v>
      </c>
      <c r="E16" s="137" t="s">
        <v>119</v>
      </c>
    </row>
    <row r="17" spans="1:5" s="134" customFormat="1" x14ac:dyDescent="0.2">
      <c r="A17" s="139">
        <v>43070</v>
      </c>
      <c r="B17" s="138">
        <v>107.44</v>
      </c>
      <c r="C17" s="136" t="s">
        <v>124</v>
      </c>
      <c r="D17" s="136" t="s">
        <v>118</v>
      </c>
      <c r="E17" s="137" t="s">
        <v>119</v>
      </c>
    </row>
    <row r="18" spans="1:5" s="134" customFormat="1" x14ac:dyDescent="0.2">
      <c r="A18" s="139">
        <v>43101</v>
      </c>
      <c r="B18" s="138">
        <v>71.45</v>
      </c>
      <c r="C18" s="136" t="s">
        <v>125</v>
      </c>
      <c r="D18" s="136" t="s">
        <v>118</v>
      </c>
      <c r="E18" s="137" t="s">
        <v>119</v>
      </c>
    </row>
    <row r="19" spans="1:5" s="134" customFormat="1" x14ac:dyDescent="0.2">
      <c r="A19" s="139">
        <v>43132</v>
      </c>
      <c r="B19" s="138">
        <v>71.36</v>
      </c>
      <c r="C19" s="136" t="s">
        <v>126</v>
      </c>
      <c r="D19" s="136" t="s">
        <v>118</v>
      </c>
      <c r="E19" s="137" t="s">
        <v>119</v>
      </c>
    </row>
    <row r="20" spans="1:5" s="134" customFormat="1" x14ac:dyDescent="0.2">
      <c r="A20" s="139">
        <v>43160</v>
      </c>
      <c r="B20" s="138">
        <v>71.45</v>
      </c>
      <c r="C20" s="136" t="s">
        <v>127</v>
      </c>
      <c r="D20" s="136" t="s">
        <v>118</v>
      </c>
      <c r="E20" s="137" t="s">
        <v>119</v>
      </c>
    </row>
    <row r="21" spans="1:5" s="134" customFormat="1" x14ac:dyDescent="0.2">
      <c r="A21" s="139">
        <v>43191</v>
      </c>
      <c r="B21" s="138">
        <v>73</v>
      </c>
      <c r="C21" s="136" t="s">
        <v>128</v>
      </c>
      <c r="D21" s="136" t="s">
        <v>118</v>
      </c>
      <c r="E21" s="137" t="s">
        <v>119</v>
      </c>
    </row>
    <row r="22" spans="1:5" s="134" customFormat="1" x14ac:dyDescent="0.2">
      <c r="A22" s="139">
        <v>43221</v>
      </c>
      <c r="B22" s="138">
        <v>72.22</v>
      </c>
      <c r="C22" s="136" t="s">
        <v>129</v>
      </c>
      <c r="D22" s="136" t="s">
        <v>118</v>
      </c>
      <c r="E22" s="137" t="s">
        <v>119</v>
      </c>
    </row>
    <row r="23" spans="1:5" s="134" customFormat="1" x14ac:dyDescent="0.2">
      <c r="A23" s="139">
        <v>43252</v>
      </c>
      <c r="B23" s="138">
        <v>90.85</v>
      </c>
      <c r="C23" s="136" t="s">
        <v>130</v>
      </c>
      <c r="D23" s="136" t="s">
        <v>118</v>
      </c>
      <c r="E23" s="137" t="s">
        <v>119</v>
      </c>
    </row>
    <row r="24" spans="1:5" s="134" customFormat="1" x14ac:dyDescent="0.2">
      <c r="A24" s="139">
        <v>43281</v>
      </c>
      <c r="B24" s="138">
        <v>1287</v>
      </c>
      <c r="C24" s="136" t="s">
        <v>131</v>
      </c>
      <c r="D24" s="136" t="s">
        <v>132</v>
      </c>
      <c r="E24" s="137" t="s">
        <v>119</v>
      </c>
    </row>
    <row r="25" spans="1:5" s="86" customFormat="1" x14ac:dyDescent="0.2">
      <c r="A25" s="133">
        <v>43281</v>
      </c>
      <c r="B25" s="138">
        <v>286.95999999999998</v>
      </c>
      <c r="C25" s="136" t="s">
        <v>147</v>
      </c>
      <c r="D25" s="136" t="s">
        <v>133</v>
      </c>
      <c r="E25" s="137" t="s">
        <v>134</v>
      </c>
    </row>
    <row r="26" spans="1:5" s="86" customFormat="1" x14ac:dyDescent="0.2">
      <c r="A26" s="124"/>
      <c r="B26" s="129"/>
      <c r="C26" s="88"/>
      <c r="D26" s="88"/>
      <c r="E26" s="89"/>
    </row>
    <row r="27" spans="1:5" s="86" customFormat="1" x14ac:dyDescent="0.2">
      <c r="A27" s="87"/>
      <c r="B27" s="129"/>
      <c r="C27" s="88"/>
      <c r="D27" s="88"/>
      <c r="E27" s="89"/>
    </row>
    <row r="28" spans="1:5" s="86" customFormat="1" x14ac:dyDescent="0.2">
      <c r="A28" s="87"/>
      <c r="B28" s="88"/>
      <c r="C28" s="88"/>
      <c r="D28" s="88"/>
      <c r="E28" s="89"/>
    </row>
    <row r="29" spans="1:5" ht="15" x14ac:dyDescent="0.2">
      <c r="A29" s="101" t="s">
        <v>14</v>
      </c>
      <c r="B29" s="102">
        <f>SUM(B9:B28)</f>
        <v>2500.7400000000002</v>
      </c>
      <c r="C29" s="103"/>
      <c r="D29" s="104"/>
      <c r="E29" s="105"/>
    </row>
    <row r="30" spans="1:5" x14ac:dyDescent="0.2">
      <c r="A30" s="74"/>
      <c r="B30" s="51"/>
      <c r="C30" s="75"/>
      <c r="D30" s="75"/>
      <c r="E30" s="76"/>
    </row>
    <row r="31" spans="1:5" x14ac:dyDescent="0.2">
      <c r="A31" s="28" t="s">
        <v>26</v>
      </c>
      <c r="B31" s="60"/>
      <c r="C31" s="60"/>
      <c r="D31" s="60"/>
      <c r="E31" s="62"/>
    </row>
    <row r="32" spans="1:5" x14ac:dyDescent="0.2">
      <c r="A32" s="187" t="s">
        <v>60</v>
      </c>
      <c r="B32" s="165"/>
      <c r="C32" s="165"/>
      <c r="D32" s="60"/>
      <c r="E32" s="62"/>
    </row>
    <row r="33" spans="1:6" x14ac:dyDescent="0.2">
      <c r="A33" s="47" t="s">
        <v>21</v>
      </c>
      <c r="B33" s="48"/>
      <c r="C33" s="60"/>
      <c r="D33" s="60"/>
      <c r="E33" s="62"/>
    </row>
    <row r="34" spans="1:6" x14ac:dyDescent="0.2">
      <c r="A34" s="45" t="s">
        <v>32</v>
      </c>
      <c r="B34" s="46"/>
      <c r="C34" s="61"/>
      <c r="D34" s="60"/>
      <c r="E34" s="62"/>
    </row>
    <row r="35" spans="1:6" x14ac:dyDescent="0.2">
      <c r="A35" s="201" t="s">
        <v>28</v>
      </c>
      <c r="B35" s="202"/>
      <c r="C35" s="202"/>
      <c r="D35" s="202"/>
      <c r="E35" s="203"/>
      <c r="F35" s="15"/>
    </row>
    <row r="36" spans="1:6" x14ac:dyDescent="0.2">
      <c r="A36" s="45" t="s">
        <v>56</v>
      </c>
      <c r="B36" s="46"/>
      <c r="C36" s="61"/>
      <c r="D36" s="61"/>
      <c r="E36" s="10"/>
      <c r="F36" s="61"/>
    </row>
    <row r="37" spans="1:6" x14ac:dyDescent="0.2">
      <c r="A37" s="204" t="s">
        <v>47</v>
      </c>
      <c r="B37" s="205"/>
      <c r="C37" s="67"/>
      <c r="D37" s="67"/>
      <c r="E37" s="68"/>
      <c r="F37" s="67"/>
    </row>
    <row r="38" spans="1:6" x14ac:dyDescent="0.2">
      <c r="A38" s="77"/>
      <c r="B38" s="52"/>
      <c r="C38" s="78"/>
      <c r="D38" s="78"/>
      <c r="E38" s="79"/>
      <c r="F38" s="15"/>
    </row>
    <row r="39" spans="1:6" x14ac:dyDescent="0.2">
      <c r="A39" s="16"/>
      <c r="B39" s="14"/>
      <c r="C39" s="14"/>
      <c r="D39" s="14"/>
      <c r="E39" s="44"/>
      <c r="F39" s="15"/>
    </row>
    <row r="40" spans="1:6" x14ac:dyDescent="0.2">
      <c r="A40" s="16"/>
      <c r="B40" s="14"/>
      <c r="C40" s="14"/>
      <c r="D40" s="14"/>
      <c r="E40" s="44"/>
      <c r="F40" s="15"/>
    </row>
    <row r="41" spans="1:6" x14ac:dyDescent="0.2">
      <c r="A41" s="16"/>
      <c r="B41" s="14"/>
      <c r="C41" s="14"/>
      <c r="D41" s="14"/>
      <c r="E41" s="44"/>
      <c r="F41" s="15"/>
    </row>
    <row r="42" spans="1:6" x14ac:dyDescent="0.2">
      <c r="A42" s="16"/>
      <c r="B42" s="14"/>
      <c r="C42" s="14"/>
      <c r="D42" s="14"/>
      <c r="E42" s="44"/>
      <c r="F42" s="15"/>
    </row>
    <row r="43" spans="1:6" x14ac:dyDescent="0.2">
      <c r="A43" s="44"/>
      <c r="B43" s="44"/>
      <c r="C43" s="44"/>
      <c r="D43" s="44"/>
      <c r="E43" s="44"/>
    </row>
    <row r="44" spans="1:6" x14ac:dyDescent="0.2">
      <c r="A44" s="44"/>
      <c r="B44" s="44"/>
      <c r="C44" s="44"/>
      <c r="D44" s="44"/>
      <c r="E44" s="44"/>
    </row>
  </sheetData>
  <sheetProtection formatCells="0" formatColumns="0" formatRows="0" insertColumns="0" insertRows="0"/>
  <mergeCells count="10">
    <mergeCell ref="A37:B37"/>
    <mergeCell ref="A35:E35"/>
    <mergeCell ref="A1:E1"/>
    <mergeCell ref="A32:C32"/>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scale="5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2018-07-31T00:49:27Z</dcterms:created>
  <dcterms:modified xsi:type="dcterms:W3CDTF">2018-07-31T01:54:23Z</dcterms:modified>
</cp:coreProperties>
</file>