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270" windowWidth="25230" windowHeight="11355"/>
  </bookViews>
  <sheets>
    <sheet name="Travel" sheetId="1" r:id="rId1"/>
    <sheet name="Hospitality provided" sheetId="2" r:id="rId2"/>
    <sheet name="Gifts and hospitality received" sheetId="3" r:id="rId3"/>
    <sheet name="Other" sheetId="4" r:id="rId4"/>
  </sheets>
  <definedNames>
    <definedName name="_xlnm._FilterDatabase" localSheetId="0" hidden="1">Travel!$A$33:$F$33</definedName>
    <definedName name="_xlnm.Print_Area" localSheetId="1">'Hospitality provided'!$A$1:$E$35</definedName>
    <definedName name="_xlnm.Print_Area" localSheetId="3">Other!$A$1:$E$53</definedName>
  </definedNames>
  <calcPr calcId="145621"/>
</workbook>
</file>

<file path=xl/calcChain.xml><?xml version="1.0" encoding="utf-8"?>
<calcChain xmlns="http://schemas.openxmlformats.org/spreadsheetml/2006/main">
  <c r="B28" i="4" l="1"/>
  <c r="B21" i="4"/>
  <c r="B22" i="4"/>
  <c r="B23" i="4"/>
  <c r="B25" i="4"/>
  <c r="B26" i="4"/>
  <c r="B27" i="4"/>
  <c r="B29" i="4"/>
  <c r="B30" i="4"/>
  <c r="B31" i="4"/>
  <c r="B32" i="4"/>
  <c r="B24" i="4"/>
  <c r="B40" i="4" l="1"/>
  <c r="B105" i="1" l="1"/>
  <c r="B25" i="1" l="1"/>
  <c r="B90" i="1" l="1"/>
  <c r="B150" i="1"/>
  <c r="B173" i="1" l="1"/>
  <c r="B135" i="1" l="1"/>
  <c r="B97" i="1" l="1"/>
  <c r="B199" i="1" s="1"/>
  <c r="B184" i="1" l="1"/>
  <c r="B43" i="1"/>
  <c r="B197" i="1" l="1"/>
  <c r="B191" i="1"/>
  <c r="E2" i="4" l="1"/>
  <c r="E2" i="3"/>
  <c r="E2" i="2"/>
  <c r="B167" i="1"/>
</calcChain>
</file>

<file path=xl/sharedStrings.xml><?xml version="1.0" encoding="utf-8"?>
<sst xmlns="http://schemas.openxmlformats.org/spreadsheetml/2006/main" count="549" uniqueCount="140">
  <si>
    <t>Name of organisation</t>
  </si>
  <si>
    <t>Health and Disability Commissioner</t>
  </si>
  <si>
    <t>Name of Chief Executive</t>
  </si>
  <si>
    <t>Anthony Hill</t>
  </si>
  <si>
    <t>Disclosure period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</si>
  <si>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</si>
  <si>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</si>
  <si>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</si>
  <si>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</si>
  <si>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</si>
  <si>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</si>
  <si>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</si>
  <si>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</si>
  <si>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Non-Credit Card expenses</t>
  </si>
  <si>
    <t xml:space="preserve">Purpose (eg, visiting district offices ...) </t>
  </si>
  <si>
    <t>Nature (eg, hotel costs, travel, etc)</t>
  </si>
  <si>
    <t>Air Travel</t>
  </si>
  <si>
    <t>Auckland</t>
  </si>
  <si>
    <t>Taxi</t>
  </si>
  <si>
    <t>Total Travel Paid Credit Card</t>
  </si>
  <si>
    <t>Domestic Travel</t>
  </si>
  <si>
    <t>non-Credit Card expenses</t>
  </si>
  <si>
    <t>TOTAL Air Travel</t>
  </si>
  <si>
    <t>Total Taxi</t>
  </si>
  <si>
    <t>* Provide GST-inclusive figures</t>
  </si>
  <si>
    <t xml:space="preserve">Hospitality provided </t>
  </si>
  <si>
    <t>Hospitality provided</t>
  </si>
  <si>
    <t xml:space="preserve">Purpose (eg, hosting delegation from ...) </t>
  </si>
  <si>
    <t>Nature</t>
  </si>
  <si>
    <t>Gifts and hospitality*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</si>
  <si>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</si>
  <si>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</si>
  <si>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</si>
  <si>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</si>
  <si>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</si>
  <si>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</si>
  <si>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</si>
  <si>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Other</t>
  </si>
  <si>
    <t>Amount (NZ$)</t>
  </si>
  <si>
    <t xml:space="preserve">Purpose (eg, farewell for long-serving staff members) </t>
  </si>
  <si>
    <t>Location</t>
  </si>
  <si>
    <t xml:space="preserve">Total Accommodation </t>
  </si>
  <si>
    <t xml:space="preserve">Working in Auckland Office </t>
  </si>
  <si>
    <t>Christchurch</t>
  </si>
  <si>
    <t>Sub-Total</t>
  </si>
  <si>
    <t>Travel Date</t>
  </si>
  <si>
    <t>Destination</t>
  </si>
  <si>
    <t xml:space="preserve">From </t>
  </si>
  <si>
    <t>* include items such as meals, tickets to events, gifts from overseas counterparts, travel or accommodation (including that accepted by immediate family members).</t>
  </si>
  <si>
    <t>Total other expenses for the 12-month period</t>
  </si>
  <si>
    <t xml:space="preserve">Wellington </t>
  </si>
  <si>
    <t>Airport bus</t>
  </si>
  <si>
    <t>Rental Car</t>
  </si>
  <si>
    <t>Carparking</t>
  </si>
  <si>
    <t>Rental Vehicles &amp; Mileage</t>
  </si>
  <si>
    <t>Total Rental Vehicle &amp; Mileage</t>
  </si>
  <si>
    <t>1 July 2016 - 30 June 2017</t>
  </si>
  <si>
    <t>Accomodation</t>
  </si>
  <si>
    <t>Darwin, Sydney</t>
  </si>
  <si>
    <t>Melbourne</t>
  </si>
  <si>
    <t>Darwin</t>
  </si>
  <si>
    <t>Sydney</t>
  </si>
  <si>
    <t>22/08/2016</t>
  </si>
  <si>
    <t>01/11/2016</t>
  </si>
  <si>
    <t>07/04/2017</t>
  </si>
  <si>
    <t>28/04/2017</t>
  </si>
  <si>
    <t>29/07/2016</t>
  </si>
  <si>
    <t>31/08/2016</t>
  </si>
  <si>
    <t>01/09/2016</t>
  </si>
  <si>
    <t>30/09/2016</t>
  </si>
  <si>
    <t>31/10/2016</t>
  </si>
  <si>
    <t>30/11/2016</t>
  </si>
  <si>
    <t>30/12/2016</t>
  </si>
  <si>
    <t>01/01/2017</t>
  </si>
  <si>
    <t>31/01/2017</t>
  </si>
  <si>
    <t>16/02/2017</t>
  </si>
  <si>
    <t>31/03/2017</t>
  </si>
  <si>
    <t>30/04/2017</t>
  </si>
  <si>
    <t>27/07/2016</t>
  </si>
  <si>
    <t>28/08/2016</t>
  </si>
  <si>
    <t>27/04/2017</t>
  </si>
  <si>
    <t>Book Voucher</t>
  </si>
  <si>
    <t>Victoria University</t>
  </si>
  <si>
    <t>01/02/2017</t>
  </si>
  <si>
    <t>01/07/2016</t>
  </si>
  <si>
    <t>11/02/2017</t>
  </si>
  <si>
    <t>01/03/2017</t>
  </si>
  <si>
    <t>11/04/2017</t>
  </si>
  <si>
    <t>19/04/2017</t>
  </si>
  <si>
    <t>Dunedin, Christchurch</t>
  </si>
  <si>
    <t>Accomodation (one night)</t>
  </si>
  <si>
    <t>Accomodation (two nights)</t>
  </si>
  <si>
    <t>Other Travel Expenses</t>
  </si>
  <si>
    <t>Total Other Travel Expenses</t>
  </si>
  <si>
    <t>31/05/2017</t>
  </si>
  <si>
    <t>14/06/2017</t>
  </si>
  <si>
    <t>31/07/2016</t>
  </si>
  <si>
    <t>01/08/2016</t>
  </si>
  <si>
    <t>01/10/2016</t>
  </si>
  <si>
    <t>01/12/2016</t>
  </si>
  <si>
    <t>01/04/2017</t>
  </si>
  <si>
    <t>01/05/2017</t>
  </si>
  <si>
    <t>01/06/2017</t>
  </si>
  <si>
    <t>30/06/2017</t>
  </si>
  <si>
    <t>16/05/2017</t>
  </si>
  <si>
    <t>Car Parking</t>
  </si>
  <si>
    <t>Comment</t>
  </si>
  <si>
    <t>A Hill Mobile Rental July 2016 Spark New Zealand Trading Ltd</t>
  </si>
  <si>
    <t>A Hill Mobile Rental August 2016 Spark New Zealand Trading Ltd</t>
  </si>
  <si>
    <t>A Hill Mobile Rental September 2016 Spark New Zealand Trading Ltd</t>
  </si>
  <si>
    <t>A Hill Mobile Rental 2016 October Spark New Zealand Trading Ltd</t>
  </si>
  <si>
    <t>A Hill Mobile Rental November 2016 Spark New Zealand Trading Ltd</t>
  </si>
  <si>
    <t>A Hill Mobile Rental December 2016 Spark New Zealand Trading Ltd</t>
  </si>
  <si>
    <t>A Hill Mobile Rental 2017 January Spark New Zealand Trading Ltd</t>
  </si>
  <si>
    <t>A Hill Mobile Rental 2017 February Spark New Zealand Trading Ltd</t>
  </si>
  <si>
    <t>A Hill Mobile Rental March 2017 Spark New Zealand Trading Ltd</t>
  </si>
  <si>
    <t>A Hill Mobile Rental April 2017 Spark New Zealand Trading Ltd</t>
  </si>
  <si>
    <t>A Hill Mobile Rental May 2017 Spark New Zealand Trading Ltd</t>
  </si>
  <si>
    <t>A Hill Mobile Rental June 2017 Spark New Zealand Trading Ltd</t>
  </si>
  <si>
    <t>Membership Costs</t>
  </si>
  <si>
    <t>Subscriptions</t>
  </si>
  <si>
    <t>Auckland Medico-Legal Society</t>
  </si>
  <si>
    <t>Legal Practicing Certificate 2016/17</t>
  </si>
  <si>
    <t>Accomodation (one night) + Meals</t>
  </si>
  <si>
    <t>Accomodation (two nights) + Meals</t>
  </si>
  <si>
    <t>Meals</t>
  </si>
  <si>
    <t>Auckland + Wellington</t>
  </si>
  <si>
    <t>Meeting at Ko Awatea</t>
  </si>
  <si>
    <t>Purchase of book of Sky Bus tickets</t>
  </si>
  <si>
    <t>Rotorua</t>
  </si>
  <si>
    <t>Meeting with ACC</t>
  </si>
  <si>
    <t>Electoral College Arrangements Committee Meeting, Wellington</t>
  </si>
  <si>
    <t>Presentation, Tertiary Students Christian Fellowship and meetings with SDHB, Dunedin</t>
  </si>
  <si>
    <t>Attending IAMRA Conference</t>
  </si>
  <si>
    <t>Attending Advocacy Trust Board Meeting</t>
  </si>
  <si>
    <t>Attending Commissioners' Conference</t>
  </si>
  <si>
    <t>Airfares</t>
  </si>
  <si>
    <t>Presentation to Medical Students at University of Otago, Department of Medicine, Christchurch</t>
  </si>
  <si>
    <t>Presentation to Mary Potter Hospice, Wellington</t>
  </si>
  <si>
    <t>Presentation to GP CME, Rotorua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</si>
</sst>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m/yyyy;@"/>
    <numFmt numFmtId="165" formatCode="0,000.00"/>
    <numFmt numFmtId="166" formatCode="000.00"/>
    <numFmt numFmtId="167" formatCode="00.00"/>
    <numFmt numFmtId="168" formatCode="#,##0.00_ ;[Red]\-#,##0.00\ "/>
    <numFmt numFmtId="169" formatCode="[$-1409]d\ mmmm\ yyyy;@"/>
    <numFmt numFmtId="170" formatCode="&quot;$&quot;#,##0"/>
  </numFmts>
  <fonts count="61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8"/>
      <color indexed="62"/>
      <name val="Cambria"/>
      <family val="1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.8000000000000007"/>
      <color rgb="FF000000"/>
      <name val="Arial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25"/>
      <name val="Arial"/>
      <family val="2"/>
    </font>
    <font>
      <sz val="8.2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.25"/>
      <name val="Arial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0" fillId="13" borderId="0" applyNumberFormat="0" applyBorder="0" applyAlignment="0" applyProtection="0"/>
    <xf numFmtId="0" fontId="24" fillId="14" borderId="1" applyNumberFormat="0" applyAlignment="0" applyProtection="0"/>
    <xf numFmtId="0" fontId="26" fillId="15" borderId="2" applyNumberFormat="0" applyAlignment="0" applyProtection="0"/>
    <xf numFmtId="0" fontId="28" fillId="0" borderId="0" applyNumberFormat="0" applyFill="0" applyBorder="0" applyAlignment="0" applyProtection="0"/>
    <xf numFmtId="0" fontId="19" fillId="16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22" fillId="6" borderId="1" applyNumberFormat="0" applyAlignment="0" applyProtection="0"/>
    <xf numFmtId="0" fontId="25" fillId="0" borderId="6" applyNumberFormat="0" applyFill="0" applyAlignment="0" applyProtection="0"/>
    <xf numFmtId="0" fontId="21" fillId="6" borderId="0" applyNumberFormat="0" applyBorder="0" applyAlignment="0" applyProtection="0"/>
    <xf numFmtId="0" fontId="14" fillId="4" borderId="7" applyNumberFormat="0" applyFont="0" applyAlignment="0" applyProtection="0"/>
    <xf numFmtId="0" fontId="23" fillId="14" borderId="8" applyNumberFormat="0" applyAlignment="0" applyProtection="0"/>
    <xf numFmtId="0" fontId="15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27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2" borderId="0" applyNumberFormat="0" applyBorder="0" applyAlignment="0" applyProtection="0"/>
    <xf numFmtId="0" fontId="45" fillId="23" borderId="29" applyNumberFormat="0" applyAlignment="0" applyProtection="0"/>
    <xf numFmtId="0" fontId="46" fillId="24" borderId="30" applyNumberFormat="0" applyAlignment="0" applyProtection="0"/>
    <xf numFmtId="0" fontId="47" fillId="24" borderId="29" applyNumberFormat="0" applyAlignment="0" applyProtection="0"/>
    <xf numFmtId="0" fontId="48" fillId="0" borderId="31" applyNumberFormat="0" applyFill="0" applyAlignment="0" applyProtection="0"/>
    <xf numFmtId="0" fontId="49" fillId="25" borderId="32" applyNumberFormat="0" applyAlignment="0" applyProtection="0"/>
    <xf numFmtId="0" fontId="50" fillId="0" borderId="0" applyNumberFormat="0" applyFill="0" applyBorder="0" applyAlignment="0" applyProtection="0"/>
    <xf numFmtId="0" fontId="5" fillId="26" borderId="33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34" applyNumberFormat="0" applyFill="0" applyAlignment="0" applyProtection="0"/>
    <xf numFmtId="0" fontId="53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3" fillId="50" borderId="0" applyNumberFormat="0" applyBorder="0" applyAlignment="0" applyProtection="0"/>
    <xf numFmtId="0" fontId="4" fillId="0" borderId="0"/>
    <xf numFmtId="0" fontId="4" fillId="26" borderId="33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57" fillId="0" borderId="0"/>
    <xf numFmtId="0" fontId="3" fillId="0" borderId="0"/>
    <xf numFmtId="0" fontId="3" fillId="26" borderId="33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57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33" applyNumberFormat="0" applyFont="0" applyAlignment="0" applyProtection="0"/>
    <xf numFmtId="0" fontId="2" fillId="0" borderId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2" fillId="26" borderId="33" applyNumberFormat="0" applyFont="0" applyAlignment="0" applyProtection="0"/>
    <xf numFmtId="0" fontId="6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6" fillId="2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6" fillId="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26" borderId="33" applyNumberFormat="0" applyFont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7" applyNumberFormat="0" applyFont="0" applyAlignment="0" applyProtection="0"/>
    <xf numFmtId="0" fontId="7" fillId="0" borderId="9" applyNumberFormat="0" applyFill="0" applyAlignment="0" applyProtection="0"/>
    <xf numFmtId="0" fontId="6" fillId="3" borderId="0" applyNumberFormat="0" applyBorder="0" applyAlignment="0" applyProtection="0"/>
    <xf numFmtId="0" fontId="2" fillId="0" borderId="0"/>
    <xf numFmtId="0" fontId="2" fillId="26" borderId="33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0" borderId="0"/>
    <xf numFmtId="0" fontId="2" fillId="26" borderId="33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26" borderId="33" applyNumberFormat="0" applyFont="0" applyAlignment="0" applyProtection="0"/>
    <xf numFmtId="0" fontId="1" fillId="0" borderId="0"/>
  </cellStyleXfs>
  <cellXfs count="255">
    <xf numFmtId="0" fontId="0" fillId="0" borderId="0" xfId="0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7" fillId="0" borderId="11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8" fillId="17" borderId="11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18" borderId="0" xfId="0" applyFont="1" applyFill="1" applyBorder="1" applyAlignment="1">
      <alignment wrapText="1"/>
    </xf>
    <xf numFmtId="0" fontId="8" fillId="18" borderId="12" xfId="0" applyFont="1" applyFill="1" applyBorder="1" applyAlignment="1">
      <alignment wrapText="1"/>
    </xf>
    <xf numFmtId="0" fontId="9" fillId="18" borderId="12" xfId="0" applyFont="1" applyFill="1" applyBorder="1" applyAlignment="1">
      <alignment wrapText="1"/>
    </xf>
    <xf numFmtId="0" fontId="9" fillId="17" borderId="11" xfId="0" applyFont="1" applyFill="1" applyBorder="1" applyAlignment="1">
      <alignment wrapText="1"/>
    </xf>
    <xf numFmtId="0" fontId="9" fillId="17" borderId="12" xfId="0" applyFont="1" applyFill="1" applyBorder="1" applyAlignment="1">
      <alignment wrapText="1"/>
    </xf>
    <xf numFmtId="0" fontId="8" fillId="17" borderId="12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19" borderId="11" xfId="0" applyFill="1" applyBorder="1" applyAlignment="1"/>
    <xf numFmtId="0" fontId="0" fillId="19" borderId="11" xfId="0" applyFill="1" applyBorder="1" applyAlignment="1">
      <alignment wrapText="1"/>
    </xf>
    <xf numFmtId="0" fontId="7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10" fillId="0" borderId="14" xfId="0" applyFont="1" applyBorder="1" applyAlignment="1">
      <alignment vertical="top" wrapText="1"/>
    </xf>
    <xf numFmtId="0" fontId="7" fillId="0" borderId="15" xfId="0" applyFont="1" applyBorder="1" applyAlignment="1">
      <alignment wrapText="1"/>
    </xf>
    <xf numFmtId="0" fontId="8" fillId="18" borderId="16" xfId="0" applyFont="1" applyFill="1" applyBorder="1" applyAlignment="1">
      <alignment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wrapText="1"/>
    </xf>
    <xf numFmtId="0" fontId="0" fillId="0" borderId="19" xfId="0" applyBorder="1" applyAlignment="1">
      <alignment vertical="top" wrapText="1"/>
    </xf>
    <xf numFmtId="0" fontId="0" fillId="0" borderId="16" xfId="0" applyBorder="1" applyAlignment="1">
      <alignment wrapText="1"/>
    </xf>
    <xf numFmtId="0" fontId="8" fillId="18" borderId="15" xfId="0" applyFont="1" applyFill="1" applyBorder="1" applyAlignment="1">
      <alignment wrapText="1"/>
    </xf>
    <xf numFmtId="0" fontId="8" fillId="17" borderId="15" xfId="0" applyFont="1" applyFill="1" applyBorder="1" applyAlignment="1">
      <alignment wrapText="1"/>
    </xf>
    <xf numFmtId="0" fontId="9" fillId="17" borderId="17" xfId="0" applyFont="1" applyFill="1" applyBorder="1" applyAlignment="1">
      <alignment vertical="top" wrapText="1"/>
    </xf>
    <xf numFmtId="0" fontId="8" fillId="17" borderId="18" xfId="0" applyFont="1" applyFill="1" applyBorder="1" applyAlignment="1">
      <alignment wrapText="1"/>
    </xf>
    <xf numFmtId="0" fontId="0" fillId="19" borderId="18" xfId="0" applyFill="1" applyBorder="1" applyAlignment="1">
      <alignment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7" fillId="0" borderId="16" xfId="0" applyFont="1" applyFill="1" applyBorder="1" applyAlignment="1">
      <alignment wrapText="1"/>
    </xf>
    <xf numFmtId="0" fontId="7" fillId="0" borderId="24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19" borderId="0" xfId="0" applyFont="1" applyFill="1" applyBorder="1" applyAlignment="1"/>
    <xf numFmtId="0" fontId="0" fillId="19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9" fillId="18" borderId="15" xfId="0" applyFont="1" applyFill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9" fillId="17" borderId="15" xfId="0" applyFont="1" applyFill="1" applyBorder="1" applyAlignment="1">
      <alignment wrapText="1"/>
    </xf>
    <xf numFmtId="0" fontId="9" fillId="17" borderId="18" xfId="0" applyFont="1" applyFill="1" applyBorder="1" applyAlignment="1">
      <alignment wrapText="1"/>
    </xf>
    <xf numFmtId="0" fontId="7" fillId="19" borderId="12" xfId="0" applyFont="1" applyFill="1" applyBorder="1" applyAlignment="1"/>
    <xf numFmtId="0" fontId="0" fillId="19" borderId="12" xfId="0" applyFont="1" applyFill="1" applyBorder="1" applyAlignment="1"/>
    <xf numFmtId="0" fontId="0" fillId="19" borderId="12" xfId="0" applyFont="1" applyFill="1" applyBorder="1" applyAlignment="1">
      <alignment wrapText="1"/>
    </xf>
    <xf numFmtId="0" fontId="0" fillId="19" borderId="15" xfId="0" applyFont="1" applyFill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9" fillId="18" borderId="14" xfId="0" applyFont="1" applyFill="1" applyBorder="1" applyAlignment="1">
      <alignment vertical="center" wrapText="1"/>
    </xf>
    <xf numFmtId="0" fontId="9" fillId="18" borderId="12" xfId="0" applyFont="1" applyFill="1" applyBorder="1" applyAlignment="1">
      <alignment vertical="center" wrapText="1"/>
    </xf>
    <xf numFmtId="0" fontId="9" fillId="18" borderId="19" xfId="0" applyFont="1" applyFill="1" applyBorder="1" applyAlignment="1">
      <alignment vertical="center" wrapText="1"/>
    </xf>
    <xf numFmtId="0" fontId="9" fillId="18" borderId="0" xfId="0" applyFont="1" applyFill="1" applyBorder="1" applyAlignment="1">
      <alignment vertical="center" wrapText="1"/>
    </xf>
    <xf numFmtId="0" fontId="9" fillId="17" borderId="14" xfId="0" applyFont="1" applyFill="1" applyBorder="1" applyAlignment="1">
      <alignment vertical="center" wrapText="1"/>
    </xf>
    <xf numFmtId="0" fontId="9" fillId="17" borderId="12" xfId="0" applyFont="1" applyFill="1" applyBorder="1" applyAlignment="1">
      <alignment vertical="center" wrapText="1"/>
    </xf>
    <xf numFmtId="0" fontId="11" fillId="19" borderId="17" xfId="0" applyFont="1" applyFill="1" applyBorder="1" applyAlignment="1">
      <alignment vertical="center" wrapText="1"/>
    </xf>
    <xf numFmtId="0" fontId="9" fillId="17" borderId="17" xfId="0" applyFont="1" applyFill="1" applyBorder="1" applyAlignment="1">
      <alignment vertical="center" wrapText="1"/>
    </xf>
    <xf numFmtId="0" fontId="9" fillId="17" borderId="11" xfId="0" applyFont="1" applyFill="1" applyBorder="1" applyAlignment="1">
      <alignment vertical="center" wrapText="1"/>
    </xf>
    <xf numFmtId="0" fontId="11" fillId="19" borderId="14" xfId="0" applyFont="1" applyFill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22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12" fillId="0" borderId="0" xfId="0" applyFont="1" applyBorder="1"/>
    <xf numFmtId="0" fontId="12" fillId="0" borderId="0" xfId="0" applyFont="1" applyFill="1" applyBorder="1"/>
    <xf numFmtId="0" fontId="0" fillId="19" borderId="16" xfId="0" applyFont="1" applyFill="1" applyBorder="1" applyAlignment="1">
      <alignment wrapText="1"/>
    </xf>
    <xf numFmtId="0" fontId="11" fillId="19" borderId="19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wrapText="1"/>
    </xf>
    <xf numFmtId="0" fontId="10" fillId="0" borderId="24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Continuous" vertical="center" wrapText="1"/>
    </xf>
    <xf numFmtId="0" fontId="13" fillId="0" borderId="11" xfId="0" applyFont="1" applyBorder="1" applyAlignment="1">
      <alignment horizontal="centerContinuous" vertical="center" wrapText="1"/>
    </xf>
    <xf numFmtId="0" fontId="13" fillId="0" borderId="18" xfId="0" applyFont="1" applyBorder="1" applyAlignment="1">
      <alignment horizontal="centerContinuous" vertical="center" wrapText="1"/>
    </xf>
    <xf numFmtId="0" fontId="10" fillId="0" borderId="19" xfId="0" applyFont="1" applyFill="1" applyBorder="1" applyAlignment="1">
      <alignment horizontal="centerContinuous" vertical="center" wrapText="1"/>
    </xf>
    <xf numFmtId="0" fontId="13" fillId="0" borderId="0" xfId="0" applyFont="1" applyBorder="1" applyAlignment="1">
      <alignment horizontal="centerContinuous" vertical="center" wrapText="1"/>
    </xf>
    <xf numFmtId="0" fontId="13" fillId="0" borderId="16" xfId="0" applyFont="1" applyBorder="1" applyAlignment="1">
      <alignment horizontal="centerContinuous" vertical="center" wrapText="1"/>
    </xf>
    <xf numFmtId="0" fontId="9" fillId="0" borderId="17" xfId="0" applyFont="1" applyFill="1" applyBorder="1" applyAlignment="1">
      <alignment horizontal="centerContinuous" vertical="center" wrapText="1"/>
    </xf>
    <xf numFmtId="0" fontId="0" fillId="0" borderId="11" xfId="0" applyBorder="1" applyAlignment="1">
      <alignment horizontal="centerContinuous" vertical="center" wrapText="1"/>
    </xf>
    <xf numFmtId="0" fontId="0" fillId="0" borderId="18" xfId="0" applyBorder="1" applyAlignment="1">
      <alignment horizontal="centerContinuous" vertical="center" wrapText="1"/>
    </xf>
    <xf numFmtId="0" fontId="7" fillId="0" borderId="19" xfId="0" applyFont="1" applyBorder="1" applyAlignment="1">
      <alignment vertical="top" wrapText="1"/>
    </xf>
    <xf numFmtId="0" fontId="7" fillId="0" borderId="16" xfId="0" applyFont="1" applyBorder="1" applyAlignment="1">
      <alignment wrapText="1"/>
    </xf>
    <xf numFmtId="0" fontId="30" fillId="0" borderId="0" xfId="0" applyNumberFormat="1" applyFont="1" applyFill="1" applyBorder="1" applyAlignment="1" applyProtection="1">
      <alignment vertical="center"/>
    </xf>
    <xf numFmtId="43" fontId="7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16" xfId="0" applyFont="1" applyFill="1" applyBorder="1" applyAlignment="1">
      <alignment wrapText="1"/>
    </xf>
    <xf numFmtId="0" fontId="30" fillId="0" borderId="16" xfId="0" applyNumberFormat="1" applyFont="1" applyFill="1" applyBorder="1" applyAlignment="1" applyProtection="1">
      <alignment vertical="center"/>
    </xf>
    <xf numFmtId="14" fontId="30" fillId="0" borderId="19" xfId="0" applyNumberFormat="1" applyFont="1" applyFill="1" applyBorder="1" applyAlignment="1">
      <alignment horizontal="right"/>
    </xf>
    <xf numFmtId="14" fontId="0" fillId="0" borderId="19" xfId="0" applyNumberFormat="1" applyFont="1" applyBorder="1" applyAlignment="1">
      <alignment wrapText="1"/>
    </xf>
    <xf numFmtId="0" fontId="0" fillId="0" borderId="12" xfId="0" applyBorder="1" applyAlignment="1">
      <alignment vertical="center" wrapText="1"/>
    </xf>
    <xf numFmtId="6" fontId="12" fillId="0" borderId="0" xfId="0" applyNumberFormat="1" applyFont="1" applyBorder="1" applyAlignment="1">
      <alignment wrapText="1"/>
    </xf>
    <xf numFmtId="14" fontId="12" fillId="0" borderId="0" xfId="0" applyNumberFormat="1" applyFont="1" applyBorder="1" applyAlignment="1">
      <alignment wrapText="1"/>
    </xf>
    <xf numFmtId="8" fontId="33" fillId="0" borderId="0" xfId="0" applyNumberFormat="1" applyFont="1" applyFill="1" applyAlignment="1">
      <alignment horizontal="right" wrapText="1"/>
    </xf>
    <xf numFmtId="8" fontId="7" fillId="0" borderId="0" xfId="0" applyNumberFormat="1" applyFont="1" applyBorder="1" applyAlignment="1">
      <alignment wrapText="1"/>
    </xf>
    <xf numFmtId="8" fontId="7" fillId="19" borderId="11" xfId="0" applyNumberFormat="1" applyFont="1" applyFill="1" applyBorder="1" applyAlignment="1">
      <alignment horizontal="center" vertical="center"/>
    </xf>
    <xf numFmtId="14" fontId="31" fillId="0" borderId="0" xfId="0" applyNumberFormat="1" applyFont="1" applyFill="1"/>
    <xf numFmtId="8" fontId="32" fillId="0" borderId="0" xfId="0" applyNumberFormat="1" applyFont="1" applyFill="1" applyAlignment="1">
      <alignment horizontal="right" wrapText="1"/>
    </xf>
    <xf numFmtId="0" fontId="32" fillId="0" borderId="0" xfId="0" applyFont="1" applyFill="1" applyAlignment="1">
      <alignment wrapText="1"/>
    </xf>
    <xf numFmtId="0" fontId="0" fillId="0" borderId="16" xfId="0" applyFont="1" applyFill="1" applyBorder="1" applyAlignment="1">
      <alignment wrapText="1"/>
    </xf>
    <xf numFmtId="164" fontId="0" fillId="0" borderId="19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14" fontId="8" fillId="0" borderId="0" xfId="0" applyNumberFormat="1" applyFont="1" applyFill="1" applyBorder="1" applyAlignment="1">
      <alignment wrapText="1"/>
    </xf>
    <xf numFmtId="14" fontId="0" fillId="0" borderId="0" xfId="0" applyNumberFormat="1" applyFont="1" applyFill="1" applyBorder="1" applyAlignment="1">
      <alignment wrapText="1"/>
    </xf>
    <xf numFmtId="14" fontId="7" fillId="0" borderId="0" xfId="0" applyNumberFormat="1" applyFont="1" applyFill="1" applyBorder="1" applyAlignment="1">
      <alignment wrapText="1"/>
    </xf>
    <xf numFmtId="14" fontId="6" fillId="0" borderId="0" xfId="0" applyNumberFormat="1" applyFont="1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8" fontId="34" fillId="0" borderId="0" xfId="0" applyNumberFormat="1" applyFont="1" applyFill="1" applyAlignment="1">
      <alignment horizontal="left" vertical="center" wrapText="1"/>
    </xf>
    <xf numFmtId="0" fontId="35" fillId="0" borderId="0" xfId="0" applyFont="1" applyFill="1" applyBorder="1" applyAlignment="1">
      <alignment wrapText="1"/>
    </xf>
    <xf numFmtId="14" fontId="35" fillId="0" borderId="19" xfId="0" applyNumberFormat="1" applyFont="1" applyFill="1" applyBorder="1" applyAlignment="1">
      <alignment wrapText="1"/>
    </xf>
    <xf numFmtId="6" fontId="35" fillId="0" borderId="0" xfId="0" applyNumberFormat="1" applyFont="1" applyFill="1" applyBorder="1" applyAlignment="1">
      <alignment wrapText="1"/>
    </xf>
    <xf numFmtId="0" fontId="12" fillId="0" borderId="16" xfId="0" applyFont="1" applyFill="1" applyBorder="1" applyAlignment="1">
      <alignment wrapText="1"/>
    </xf>
    <xf numFmtId="14" fontId="6" fillId="0" borderId="19" xfId="0" applyNumberFormat="1" applyFont="1" applyFill="1" applyBorder="1" applyAlignment="1">
      <alignment horizontal="right" vertical="top" wrapText="1"/>
    </xf>
    <xf numFmtId="0" fontId="7" fillId="0" borderId="19" xfId="0" applyFont="1" applyBorder="1" applyAlignment="1">
      <alignment wrapText="1"/>
    </xf>
    <xf numFmtId="14" fontId="35" fillId="0" borderId="0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4" fillId="0" borderId="0" xfId="0" applyFont="1" applyFill="1" applyAlignment="1">
      <alignment vertical="center"/>
    </xf>
    <xf numFmtId="164" fontId="0" fillId="0" borderId="19" xfId="0" applyNumberFormat="1" applyFont="1" applyFill="1" applyBorder="1" applyAlignment="1">
      <alignment horizontal="right" vertical="top"/>
    </xf>
    <xf numFmtId="8" fontId="33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/>
    <xf numFmtId="0" fontId="33" fillId="0" borderId="0" xfId="0" applyFont="1" applyFill="1" applyAlignment="1"/>
    <xf numFmtId="0" fontId="0" fillId="0" borderId="16" xfId="0" applyFont="1" applyFill="1" applyBorder="1" applyAlignment="1"/>
    <xf numFmtId="0" fontId="0" fillId="0" borderId="16" xfId="0" applyFill="1" applyBorder="1" applyAlignment="1"/>
    <xf numFmtId="0" fontId="7" fillId="0" borderId="0" xfId="0" applyFont="1" applyBorder="1" applyAlignment="1">
      <alignment vertical="top" wrapText="1"/>
    </xf>
    <xf numFmtId="0" fontId="7" fillId="0" borderId="19" xfId="0" applyFont="1" applyBorder="1" applyAlignment="1">
      <alignment horizontal="right" vertical="top" wrapText="1"/>
    </xf>
    <xf numFmtId="0" fontId="7" fillId="0" borderId="0" xfId="0" applyFont="1"/>
    <xf numFmtId="164" fontId="36" fillId="0" borderId="19" xfId="29" applyNumberFormat="1" applyFont="1" applyFill="1" applyBorder="1" applyAlignment="1">
      <alignment horizontal="right" vertical="top"/>
    </xf>
    <xf numFmtId="0" fontId="37" fillId="0" borderId="19" xfId="29" applyFont="1" applyFill="1" applyBorder="1" applyAlignment="1">
      <alignment vertical="top" wrapText="1"/>
    </xf>
    <xf numFmtId="8" fontId="37" fillId="0" borderId="0" xfId="29" applyNumberFormat="1" applyFont="1" applyFill="1" applyBorder="1" applyAlignment="1">
      <alignment wrapText="1"/>
    </xf>
    <xf numFmtId="14" fontId="0" fillId="0" borderId="0" xfId="0" applyNumberFormat="1"/>
    <xf numFmtId="0" fontId="0" fillId="0" borderId="16" xfId="0" applyBorder="1"/>
    <xf numFmtId="0" fontId="36" fillId="0" borderId="0" xfId="29" applyFont="1" applyFill="1" applyBorder="1" applyAlignment="1">
      <alignment wrapText="1"/>
    </xf>
    <xf numFmtId="0" fontId="36" fillId="0" borderId="16" xfId="29" applyFont="1" applyFill="1" applyBorder="1" applyAlignment="1">
      <alignment wrapText="1"/>
    </xf>
    <xf numFmtId="8" fontId="0" fillId="0" borderId="0" xfId="0" applyNumberFormat="1"/>
    <xf numFmtId="8" fontId="0" fillId="0" borderId="0" xfId="42" applyNumberFormat="1" applyFont="1"/>
    <xf numFmtId="8" fontId="7" fillId="0" borderId="0" xfId="42" applyNumberFormat="1" applyFont="1" applyBorder="1" applyAlignment="1">
      <alignment wrapText="1"/>
    </xf>
    <xf numFmtId="8" fontId="30" fillId="0" borderId="0" xfId="42" applyNumberFormat="1" applyFont="1" applyFill="1" applyBorder="1" applyAlignment="1" applyProtection="1">
      <alignment horizontal="right" vertical="center"/>
    </xf>
    <xf numFmtId="8" fontId="37" fillId="0" borderId="0" xfId="42" applyNumberFormat="1" applyFont="1" applyFill="1" applyBorder="1" applyAlignment="1">
      <alignment wrapText="1"/>
    </xf>
    <xf numFmtId="8" fontId="6" fillId="0" borderId="0" xfId="0" applyNumberFormat="1" applyFont="1" applyFill="1" applyBorder="1" applyAlignment="1">
      <alignment wrapText="1"/>
    </xf>
    <xf numFmtId="8" fontId="36" fillId="0" borderId="0" xfId="29" applyNumberFormat="1" applyFont="1" applyFill="1" applyBorder="1" applyAlignment="1">
      <alignment wrapText="1"/>
    </xf>
    <xf numFmtId="8" fontId="7" fillId="0" borderId="0" xfId="0" applyNumberFormat="1" applyFont="1"/>
    <xf numFmtId="2" fontId="0" fillId="0" borderId="0" xfId="0" applyNumberFormat="1" applyFont="1" applyFill="1" applyBorder="1" applyAlignment="1">
      <alignment wrapText="1"/>
    </xf>
    <xf numFmtId="166" fontId="54" fillId="0" borderId="0" xfId="43" applyNumberFormat="1" applyFont="1" applyFill="1" applyBorder="1" applyAlignment="1" applyProtection="1">
      <alignment horizontal="right" vertical="center"/>
    </xf>
    <xf numFmtId="165" fontId="54" fillId="0" borderId="0" xfId="43" applyNumberFormat="1" applyFont="1" applyFill="1" applyBorder="1" applyAlignment="1" applyProtection="1">
      <alignment horizontal="right" vertical="center"/>
    </xf>
    <xf numFmtId="0" fontId="54" fillId="0" borderId="0" xfId="43" applyNumberFormat="1" applyFont="1" applyFill="1" applyBorder="1" applyAlignment="1" applyProtection="1">
      <alignment horizontal="left" vertical="center"/>
    </xf>
    <xf numFmtId="0" fontId="54" fillId="0" borderId="0" xfId="43" applyNumberFormat="1" applyFont="1" applyFill="1" applyBorder="1" applyAlignment="1" applyProtection="1">
      <alignment horizontal="right" vertical="center"/>
    </xf>
    <xf numFmtId="14" fontId="0" fillId="0" borderId="19" xfId="0" applyNumberFormat="1" applyFont="1" applyBorder="1" applyAlignment="1">
      <alignment vertical="top" wrapText="1"/>
    </xf>
    <xf numFmtId="0" fontId="7" fillId="0" borderId="19" xfId="0" applyFont="1" applyFill="1" applyBorder="1" applyAlignment="1">
      <alignment horizontal="left" vertical="top" wrapText="1"/>
    </xf>
    <xf numFmtId="0" fontId="0" fillId="0" borderId="0" xfId="0" applyFill="1" applyAlignment="1">
      <alignment wrapText="1"/>
    </xf>
    <xf numFmtId="2" fontId="0" fillId="0" borderId="0" xfId="0" applyNumberFormat="1" applyFont="1" applyBorder="1" applyAlignment="1">
      <alignment wrapText="1"/>
    </xf>
    <xf numFmtId="0" fontId="7" fillId="0" borderId="0" xfId="0" applyFont="1" applyFill="1" applyAlignment="1">
      <alignment wrapText="1"/>
    </xf>
    <xf numFmtId="0" fontId="0" fillId="0" borderId="0" xfId="0" applyFont="1" applyFill="1"/>
    <xf numFmtId="0" fontId="5" fillId="0" borderId="0" xfId="43" applyFill="1"/>
    <xf numFmtId="14" fontId="7" fillId="0" borderId="0" xfId="0" applyNumberFormat="1" applyFont="1" applyFill="1" applyAlignment="1">
      <alignment wrapText="1"/>
    </xf>
    <xf numFmtId="14" fontId="4" fillId="0" borderId="0" xfId="85" applyNumberFormat="1" applyFill="1"/>
    <xf numFmtId="14" fontId="0" fillId="0" borderId="0" xfId="0" applyNumberFormat="1" applyFont="1" applyBorder="1" applyAlignment="1">
      <alignment wrapText="1"/>
    </xf>
    <xf numFmtId="14" fontId="0" fillId="0" borderId="0" xfId="0" applyNumberFormat="1" applyFill="1" applyAlignment="1">
      <alignment wrapText="1"/>
    </xf>
    <xf numFmtId="14" fontId="4" fillId="0" borderId="0" xfId="85" applyNumberFormat="1"/>
    <xf numFmtId="0" fontId="4" fillId="0" borderId="0" xfId="85"/>
    <xf numFmtId="14" fontId="4" fillId="0" borderId="0" xfId="85" applyNumberFormat="1"/>
    <xf numFmtId="0" fontId="4" fillId="0" borderId="0" xfId="85"/>
    <xf numFmtId="14" fontId="4" fillId="0" borderId="0" xfId="85" applyNumberFormat="1"/>
    <xf numFmtId="0" fontId="4" fillId="0" borderId="0" xfId="85"/>
    <xf numFmtId="0" fontId="4" fillId="0" borderId="0" xfId="85"/>
    <xf numFmtId="14" fontId="4" fillId="0" borderId="0" xfId="85" applyNumberFormat="1"/>
    <xf numFmtId="0" fontId="4" fillId="0" borderId="0" xfId="85" applyFill="1"/>
    <xf numFmtId="0" fontId="54" fillId="0" borderId="0" xfId="85" applyNumberFormat="1" applyFont="1" applyFill="1" applyBorder="1" applyAlignment="1" applyProtection="1">
      <alignment horizontal="left" vertical="center"/>
    </xf>
    <xf numFmtId="167" fontId="54" fillId="0" borderId="0" xfId="85" applyNumberFormat="1" applyFont="1" applyFill="1" applyBorder="1" applyAlignment="1" applyProtection="1">
      <alignment horizontal="right" vertical="center"/>
    </xf>
    <xf numFmtId="168" fontId="7" fillId="0" borderId="0" xfId="0" applyNumberFormat="1" applyFont="1" applyBorder="1" applyAlignment="1">
      <alignment wrapText="1"/>
    </xf>
    <xf numFmtId="0" fontId="4" fillId="0" borderId="0" xfId="85"/>
    <xf numFmtId="0" fontId="55" fillId="0" borderId="0" xfId="85" applyNumberFormat="1" applyFont="1" applyFill="1" applyBorder="1" applyAlignment="1" applyProtection="1">
      <alignment horizontal="left" vertical="center"/>
    </xf>
    <xf numFmtId="14" fontId="4" fillId="0" borderId="0" xfId="85" applyNumberFormat="1"/>
    <xf numFmtId="168" fontId="36" fillId="0" borderId="0" xfId="42" applyNumberFormat="1" applyFont="1" applyFill="1" applyAlignment="1">
      <alignment horizontal="right"/>
    </xf>
    <xf numFmtId="0" fontId="55" fillId="0" borderId="0" xfId="85" applyNumberFormat="1" applyFont="1" applyFill="1" applyBorder="1" applyAlignment="1" applyProtection="1">
      <alignment horizontal="left" vertical="center"/>
    </xf>
    <xf numFmtId="0" fontId="54" fillId="0" borderId="0" xfId="0" applyNumberFormat="1" applyFont="1" applyFill="1" applyBorder="1" applyAlignment="1" applyProtection="1">
      <alignment horizontal="left" vertical="center"/>
    </xf>
    <xf numFmtId="166" fontId="56" fillId="0" borderId="0" xfId="0" applyNumberFormat="1" applyFont="1" applyFill="1" applyBorder="1" applyAlignment="1" applyProtection="1">
      <alignment horizontal="right" vertical="center"/>
    </xf>
    <xf numFmtId="0" fontId="54" fillId="0" borderId="0" xfId="115" applyNumberFormat="1" applyFont="1" applyFill="1" applyBorder="1" applyAlignment="1" applyProtection="1">
      <alignment horizontal="left" vertical="center"/>
    </xf>
    <xf numFmtId="0" fontId="54" fillId="0" borderId="0" xfId="115" applyNumberFormat="1" applyFont="1" applyFill="1" applyBorder="1" applyAlignment="1" applyProtection="1">
      <alignment horizontal="left" vertical="center"/>
    </xf>
    <xf numFmtId="167" fontId="58" fillId="0" borderId="0" xfId="0" applyNumberFormat="1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>
      <alignment wrapText="1"/>
    </xf>
    <xf numFmtId="0" fontId="0" fillId="0" borderId="16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Fill="1" applyBorder="1" applyAlignment="1"/>
    <xf numFmtId="0" fontId="54" fillId="0" borderId="0" xfId="212" applyNumberFormat="1" applyFont="1" applyFill="1" applyBorder="1" applyAlignment="1" applyProtection="1">
      <alignment horizontal="left" vertical="center"/>
    </xf>
    <xf numFmtId="2" fontId="7" fillId="19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left" vertical="top" wrapText="1"/>
    </xf>
    <xf numFmtId="0" fontId="56" fillId="0" borderId="0" xfId="43" applyNumberFormat="1" applyFont="1" applyFill="1" applyBorder="1" applyAlignment="1" applyProtection="1">
      <alignment horizontal="right" vertical="center"/>
    </xf>
    <xf numFmtId="167" fontId="56" fillId="0" borderId="0" xfId="0" applyNumberFormat="1" applyFont="1" applyFill="1" applyBorder="1" applyAlignment="1" applyProtection="1">
      <alignment horizontal="left" vertical="center"/>
    </xf>
    <xf numFmtId="167" fontId="56" fillId="0" borderId="0" xfId="0" applyNumberFormat="1" applyFont="1" applyFill="1" applyBorder="1" applyAlignment="1" applyProtection="1">
      <alignment horizontal="right" vertical="center"/>
    </xf>
    <xf numFmtId="166" fontId="56" fillId="0" borderId="0" xfId="212" applyNumberFormat="1" applyFont="1" applyFill="1" applyBorder="1" applyAlignment="1" applyProtection="1">
      <alignment horizontal="right" vertical="center"/>
    </xf>
    <xf numFmtId="14" fontId="56" fillId="0" borderId="0" xfId="43" applyNumberFormat="1" applyFont="1" applyFill="1" applyBorder="1" applyAlignment="1" applyProtection="1">
      <alignment horizontal="right" vertical="center"/>
    </xf>
    <xf numFmtId="4" fontId="5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wrapText="1"/>
    </xf>
    <xf numFmtId="0" fontId="6" fillId="0" borderId="0" xfId="0" applyFont="1"/>
    <xf numFmtId="0" fontId="6" fillId="0" borderId="16" xfId="0" applyFont="1" applyBorder="1"/>
    <xf numFmtId="0" fontId="56" fillId="0" borderId="0" xfId="43" applyNumberFormat="1" applyFont="1" applyFill="1" applyBorder="1" applyAlignment="1" applyProtection="1">
      <alignment horizontal="left" vertical="center"/>
    </xf>
    <xf numFmtId="14" fontId="6" fillId="0" borderId="0" xfId="0" applyNumberFormat="1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165" fontId="56" fillId="0" borderId="0" xfId="0" applyNumberFormat="1" applyFont="1" applyFill="1" applyBorder="1" applyAlignment="1" applyProtection="1">
      <alignment horizontal="right" vertical="center"/>
    </xf>
    <xf numFmtId="0" fontId="6" fillId="0" borderId="16" xfId="0" applyFont="1" applyBorder="1" applyAlignment="1">
      <alignment wrapText="1"/>
    </xf>
    <xf numFmtId="0" fontId="56" fillId="0" borderId="0" xfId="0" applyNumberFormat="1" applyFont="1" applyFill="1" applyBorder="1" applyAlignment="1" applyProtection="1">
      <alignment horizontal="left" vertical="center"/>
    </xf>
    <xf numFmtId="165" fontId="56" fillId="0" borderId="0" xfId="43" applyNumberFormat="1" applyFont="1" applyFill="1" applyBorder="1" applyAlignment="1" applyProtection="1">
      <alignment horizontal="right" vertical="center"/>
    </xf>
    <xf numFmtId="2" fontId="5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/>
    <xf numFmtId="0" fontId="6" fillId="0" borderId="16" xfId="0" applyFont="1" applyFill="1" applyBorder="1" applyAlignment="1"/>
    <xf numFmtId="0" fontId="60" fillId="0" borderId="0" xfId="43" applyFont="1" applyFill="1"/>
    <xf numFmtId="0" fontId="56" fillId="0" borderId="0" xfId="212" applyNumberFormat="1" applyFont="1" applyFill="1" applyBorder="1" applyAlignment="1" applyProtection="1">
      <alignment horizontal="left" vertical="center"/>
    </xf>
    <xf numFmtId="14" fontId="6" fillId="0" borderId="0" xfId="0" applyNumberFormat="1" applyFont="1" applyFill="1" applyBorder="1" applyAlignment="1">
      <alignment horizontal="right" wrapText="1"/>
    </xf>
    <xf numFmtId="0" fontId="56" fillId="0" borderId="0" xfId="152" applyNumberFormat="1" applyFont="1" applyFill="1" applyBorder="1" applyAlignment="1" applyProtection="1">
      <alignment horizontal="left" vertical="center"/>
    </xf>
    <xf numFmtId="14" fontId="56" fillId="0" borderId="0" xfId="212" applyNumberFormat="1" applyFont="1" applyFill="1" applyBorder="1" applyAlignment="1" applyProtection="1">
      <alignment horizontal="right" vertical="center"/>
    </xf>
    <xf numFmtId="14" fontId="36" fillId="0" borderId="0" xfId="0" applyNumberFormat="1" applyFont="1" applyFill="1" applyBorder="1" applyAlignment="1">
      <alignment wrapText="1"/>
    </xf>
    <xf numFmtId="2" fontId="56" fillId="0" borderId="0" xfId="212" applyNumberFormat="1" applyFont="1" applyFill="1" applyBorder="1" applyAlignment="1" applyProtection="1">
      <alignment horizontal="right" vertical="center"/>
    </xf>
    <xf numFmtId="14" fontId="0" fillId="0" borderId="0" xfId="0" applyNumberFormat="1" applyFont="1" applyFill="1" applyBorder="1" applyAlignment="1">
      <alignment horizontal="right" wrapText="1"/>
    </xf>
    <xf numFmtId="0" fontId="56" fillId="0" borderId="0" xfId="212" applyNumberFormat="1" applyFont="1" applyFill="1" applyBorder="1" applyAlignment="1" applyProtection="1">
      <alignment horizontal="right" vertical="center"/>
    </xf>
    <xf numFmtId="2" fontId="56" fillId="0" borderId="0" xfId="85" applyNumberFormat="1" applyFont="1" applyFill="1" applyBorder="1" applyAlignment="1" applyProtection="1">
      <alignment horizontal="right" vertical="center"/>
    </xf>
    <xf numFmtId="0" fontId="56" fillId="0" borderId="0" xfId="129" applyNumberFormat="1" applyFont="1" applyFill="1" applyBorder="1" applyAlignment="1" applyProtection="1">
      <alignment horizontal="right" vertical="center"/>
    </xf>
    <xf numFmtId="2" fontId="56" fillId="0" borderId="0" xfId="152" applyNumberFormat="1" applyFont="1" applyFill="1" applyBorder="1" applyAlignment="1" applyProtection="1">
      <alignment horizontal="right" vertical="center"/>
    </xf>
    <xf numFmtId="0" fontId="56" fillId="0" borderId="16" xfId="0" applyNumberFormat="1" applyFont="1" applyFill="1" applyBorder="1" applyAlignment="1" applyProtection="1">
      <alignment vertical="center"/>
    </xf>
    <xf numFmtId="169" fontId="59" fillId="0" borderId="19" xfId="0" applyNumberFormat="1" applyFont="1" applyFill="1" applyBorder="1" applyAlignment="1">
      <alignment horizontal="left" vertical="top" wrapText="1"/>
    </xf>
    <xf numFmtId="0" fontId="59" fillId="0" borderId="0" xfId="0" applyFont="1" applyFill="1" applyAlignment="1">
      <alignment vertical="top" wrapText="1"/>
    </xf>
    <xf numFmtId="170" fontId="59" fillId="0" borderId="0" xfId="0" applyNumberFormat="1" applyFont="1" applyFill="1" applyAlignment="1">
      <alignment horizontal="center" vertical="top" wrapText="1"/>
    </xf>
  </cellXfs>
  <cellStyles count="213">
    <cellStyle name="20% - Accent1" xfId="1" builtinId="30" customBuiltin="1"/>
    <cellStyle name="20% - Accent1 2" xfId="62"/>
    <cellStyle name="20% - Accent1 2 2" xfId="116"/>
    <cellStyle name="20% - Accent1 2 2 2" xfId="199"/>
    <cellStyle name="20% - Accent1 2 3" xfId="153"/>
    <cellStyle name="20% - Accent1 3" xfId="87"/>
    <cellStyle name="20% - Accent1 3 2" xfId="173"/>
    <cellStyle name="20% - Accent1 4" xfId="102"/>
    <cellStyle name="20% - Accent1 4 2" xfId="187"/>
    <cellStyle name="20% - Accent1 5" xfId="138"/>
    <cellStyle name="20% - Accent1 6" xfId="166"/>
    <cellStyle name="20% - Accent2" xfId="2" builtinId="34" customBuiltin="1"/>
    <cellStyle name="20% - Accent2 2" xfId="66"/>
    <cellStyle name="20% - Accent2 2 2" xfId="117"/>
    <cellStyle name="20% - Accent2 2 2 2" xfId="200"/>
    <cellStyle name="20% - Accent2 2 3" xfId="154"/>
    <cellStyle name="20% - Accent2 3" xfId="89"/>
    <cellStyle name="20% - Accent2 3 2" xfId="175"/>
    <cellStyle name="20% - Accent2 4" xfId="104"/>
    <cellStyle name="20% - Accent2 4 2" xfId="189"/>
    <cellStyle name="20% - Accent2 5" xfId="140"/>
    <cellStyle name="20% - Accent2 6" xfId="170"/>
    <cellStyle name="20% - Accent3" xfId="3" builtinId="38" customBuiltin="1"/>
    <cellStyle name="20% - Accent3 2" xfId="70"/>
    <cellStyle name="20% - Accent3 2 2" xfId="118"/>
    <cellStyle name="20% - Accent3 2 2 2" xfId="201"/>
    <cellStyle name="20% - Accent3 2 3" xfId="155"/>
    <cellStyle name="20% - Accent3 3" xfId="91"/>
    <cellStyle name="20% - Accent3 3 2" xfId="177"/>
    <cellStyle name="20% - Accent3 4" xfId="106"/>
    <cellStyle name="20% - Accent3 4 2" xfId="191"/>
    <cellStyle name="20% - Accent3 5" xfId="142"/>
    <cellStyle name="20% - Accent3 6" xfId="137"/>
    <cellStyle name="20% - Accent4" xfId="4" builtinId="42" customBuiltin="1"/>
    <cellStyle name="20% - Accent4 2" xfId="74"/>
    <cellStyle name="20% - Accent4 2 2" xfId="119"/>
    <cellStyle name="20% - Accent4 2 2 2" xfId="202"/>
    <cellStyle name="20% - Accent4 2 3" xfId="156"/>
    <cellStyle name="20% - Accent4 3" xfId="93"/>
    <cellStyle name="20% - Accent4 3 2" xfId="179"/>
    <cellStyle name="20% - Accent4 4" xfId="108"/>
    <cellStyle name="20% - Accent4 4 2" xfId="193"/>
    <cellStyle name="20% - Accent4 5" xfId="144"/>
    <cellStyle name="20% - Accent4 6" xfId="135"/>
    <cellStyle name="20% - Accent5" xfId="5" builtinId="46" customBuiltin="1"/>
    <cellStyle name="20% - Accent5 2" xfId="78"/>
    <cellStyle name="20% - Accent5 2 2" xfId="120"/>
    <cellStyle name="20% - Accent5 2 2 2" xfId="203"/>
    <cellStyle name="20% - Accent5 2 3" xfId="157"/>
    <cellStyle name="20% - Accent5 3" xfId="95"/>
    <cellStyle name="20% - Accent5 3 2" xfId="181"/>
    <cellStyle name="20% - Accent5 4" xfId="110"/>
    <cellStyle name="20% - Accent5 4 2" xfId="195"/>
    <cellStyle name="20% - Accent5 5" xfId="146"/>
    <cellStyle name="20% - Accent5 6" xfId="134"/>
    <cellStyle name="20% - Accent6" xfId="6" builtinId="50" customBuiltin="1"/>
    <cellStyle name="20% - Accent6 2" xfId="82"/>
    <cellStyle name="20% - Accent6 2 2" xfId="121"/>
    <cellStyle name="20% - Accent6 2 2 2" xfId="204"/>
    <cellStyle name="20% - Accent6 2 3" xfId="158"/>
    <cellStyle name="20% - Accent6 3" xfId="97"/>
    <cellStyle name="20% - Accent6 3 2" xfId="183"/>
    <cellStyle name="20% - Accent6 4" xfId="112"/>
    <cellStyle name="20% - Accent6 4 2" xfId="197"/>
    <cellStyle name="20% - Accent6 5" xfId="149"/>
    <cellStyle name="20% - Accent6 6" xfId="167"/>
    <cellStyle name="40% - Accent1" xfId="7" builtinId="31" customBuiltin="1"/>
    <cellStyle name="40% - Accent1 2" xfId="63"/>
    <cellStyle name="40% - Accent1 2 2" xfId="122"/>
    <cellStyle name="40% - Accent1 2 2 2" xfId="205"/>
    <cellStyle name="40% - Accent1 2 3" xfId="159"/>
    <cellStyle name="40% - Accent1 3" xfId="88"/>
    <cellStyle name="40% - Accent1 3 2" xfId="174"/>
    <cellStyle name="40% - Accent1 4" xfId="103"/>
    <cellStyle name="40% - Accent1 4 2" xfId="188"/>
    <cellStyle name="40% - Accent1 5" xfId="139"/>
    <cellStyle name="40% - Accent1 6" xfId="151"/>
    <cellStyle name="40% - Accent2" xfId="8" builtinId="35" customBuiltin="1"/>
    <cellStyle name="40% - Accent2 2" xfId="67"/>
    <cellStyle name="40% - Accent2 2 2" xfId="123"/>
    <cellStyle name="40% - Accent2 2 2 2" xfId="206"/>
    <cellStyle name="40% - Accent2 2 3" xfId="160"/>
    <cellStyle name="40% - Accent2 3" xfId="90"/>
    <cellStyle name="40% - Accent2 3 2" xfId="176"/>
    <cellStyle name="40% - Accent2 4" xfId="105"/>
    <cellStyle name="40% - Accent2 4 2" xfId="190"/>
    <cellStyle name="40% - Accent2 5" xfId="141"/>
    <cellStyle name="40% - Accent2 6" xfId="133"/>
    <cellStyle name="40% - Accent3" xfId="9" builtinId="39" customBuiltin="1"/>
    <cellStyle name="40% - Accent3 2" xfId="71"/>
    <cellStyle name="40% - Accent3 2 2" xfId="124"/>
    <cellStyle name="40% - Accent3 2 2 2" xfId="207"/>
    <cellStyle name="40% - Accent3 2 3" xfId="161"/>
    <cellStyle name="40% - Accent3 3" xfId="92"/>
    <cellStyle name="40% - Accent3 3 2" xfId="178"/>
    <cellStyle name="40% - Accent3 4" xfId="107"/>
    <cellStyle name="40% - Accent3 4 2" xfId="192"/>
    <cellStyle name="40% - Accent3 5" xfId="143"/>
    <cellStyle name="40% - Accent3 6" xfId="131"/>
    <cellStyle name="40% - Accent4" xfId="10" builtinId="43" customBuiltin="1"/>
    <cellStyle name="40% - Accent4 2" xfId="75"/>
    <cellStyle name="40% - Accent4 2 2" xfId="125"/>
    <cellStyle name="40% - Accent4 2 2 2" xfId="208"/>
    <cellStyle name="40% - Accent4 2 3" xfId="162"/>
    <cellStyle name="40% - Accent4 3" xfId="94"/>
    <cellStyle name="40% - Accent4 3 2" xfId="180"/>
    <cellStyle name="40% - Accent4 4" xfId="109"/>
    <cellStyle name="40% - Accent4 4 2" xfId="194"/>
    <cellStyle name="40% - Accent4 5" xfId="145"/>
    <cellStyle name="40% - Accent4 6" xfId="148"/>
    <cellStyle name="40% - Accent5" xfId="11" builtinId="47" customBuiltin="1"/>
    <cellStyle name="40% - Accent5 2" xfId="79"/>
    <cellStyle name="40% - Accent5 2 2" xfId="126"/>
    <cellStyle name="40% - Accent5 2 2 2" xfId="209"/>
    <cellStyle name="40% - Accent5 2 3" xfId="163"/>
    <cellStyle name="40% - Accent5 3" xfId="96"/>
    <cellStyle name="40% - Accent5 3 2" xfId="182"/>
    <cellStyle name="40% - Accent5 4" xfId="111"/>
    <cellStyle name="40% - Accent5 4 2" xfId="196"/>
    <cellStyle name="40% - Accent5 5" xfId="147"/>
    <cellStyle name="40% - Accent5 6" xfId="130"/>
    <cellStyle name="40% - Accent6" xfId="12" builtinId="51" customBuiltin="1"/>
    <cellStyle name="40% - Accent6 2" xfId="83"/>
    <cellStyle name="40% - Accent6 2 2" xfId="127"/>
    <cellStyle name="40% - Accent6 2 2 2" xfId="210"/>
    <cellStyle name="40% - Accent6 2 3" xfId="164"/>
    <cellStyle name="40% - Accent6 3" xfId="98"/>
    <cellStyle name="40% - Accent6 3 2" xfId="184"/>
    <cellStyle name="40% - Accent6 4" xfId="113"/>
    <cellStyle name="40% - Accent6 4 2" xfId="198"/>
    <cellStyle name="40% - Accent6 5" xfId="150"/>
    <cellStyle name="40% - Accent6 6" xfId="132"/>
    <cellStyle name="60% - Accent1" xfId="13" builtinId="32" customBuiltin="1"/>
    <cellStyle name="60% - Accent1 2" xfId="64"/>
    <cellStyle name="60% - Accent2" xfId="14" builtinId="36" customBuiltin="1"/>
    <cellStyle name="60% - Accent2 2" xfId="68"/>
    <cellStyle name="60% - Accent3" xfId="15" builtinId="40" customBuiltin="1"/>
    <cellStyle name="60% - Accent3 2" xfId="72"/>
    <cellStyle name="60% - Accent4" xfId="16" builtinId="44" customBuiltin="1"/>
    <cellStyle name="60% - Accent4 2" xfId="76"/>
    <cellStyle name="60% - Accent5" xfId="17" builtinId="48" customBuiltin="1"/>
    <cellStyle name="60% - Accent5 2" xfId="80"/>
    <cellStyle name="60% - Accent6" xfId="18" builtinId="52" customBuiltin="1"/>
    <cellStyle name="60% - Accent6 2" xfId="84"/>
    <cellStyle name="Accent1" xfId="19" builtinId="29" customBuiltin="1"/>
    <cellStyle name="Accent1 2" xfId="61"/>
    <cellStyle name="Accent2" xfId="20" builtinId="33" customBuiltin="1"/>
    <cellStyle name="Accent2 2" xfId="65"/>
    <cellStyle name="Accent3" xfId="21" builtinId="37" customBuiltin="1"/>
    <cellStyle name="Accent3 2" xfId="69"/>
    <cellStyle name="Accent4" xfId="22" builtinId="41" customBuiltin="1"/>
    <cellStyle name="Accent4 2" xfId="73"/>
    <cellStyle name="Accent5" xfId="23" builtinId="45" customBuiltin="1"/>
    <cellStyle name="Accent5 2" xfId="77"/>
    <cellStyle name="Accent6" xfId="24" builtinId="49" customBuiltin="1"/>
    <cellStyle name="Accent6 2" xfId="81"/>
    <cellStyle name="Bad" xfId="25" builtinId="27" customBuiltin="1"/>
    <cellStyle name="Bad 2" xfId="50"/>
    <cellStyle name="Calculation" xfId="26" builtinId="22" customBuiltin="1"/>
    <cellStyle name="Calculation 2" xfId="54"/>
    <cellStyle name="Check Cell" xfId="27" builtinId="23" customBuiltin="1"/>
    <cellStyle name="Check Cell 2" xfId="56"/>
    <cellStyle name="Currency" xfId="42" builtinId="4"/>
    <cellStyle name="Explanatory Text" xfId="28" builtinId="53" customBuiltin="1"/>
    <cellStyle name="Explanatory Text 2" xfId="59"/>
    <cellStyle name="Good" xfId="29" builtinId="26" customBuiltin="1"/>
    <cellStyle name="Good 2" xfId="49"/>
    <cellStyle name="Heading 1" xfId="30" builtinId="16" customBuiltin="1"/>
    <cellStyle name="Heading 1 2" xfId="45"/>
    <cellStyle name="Heading 2" xfId="31" builtinId="17" customBuiltin="1"/>
    <cellStyle name="Heading 2 2" xfId="46"/>
    <cellStyle name="Heading 3" xfId="32" builtinId="18" customBuiltin="1"/>
    <cellStyle name="Heading 3 2" xfId="47"/>
    <cellStyle name="Heading 4" xfId="33" builtinId="19" customBuiltin="1"/>
    <cellStyle name="Heading 4 2" xfId="48"/>
    <cellStyle name="Input" xfId="34" builtinId="20" customBuiltin="1"/>
    <cellStyle name="Input 2" xfId="52"/>
    <cellStyle name="Linked Cell" xfId="35" builtinId="24" customBuiltin="1"/>
    <cellStyle name="Linked Cell 2" xfId="55"/>
    <cellStyle name="Neutral" xfId="36" builtinId="28" customBuiltin="1"/>
    <cellStyle name="Neutral 2" xfId="51"/>
    <cellStyle name="Normal" xfId="0" builtinId="0"/>
    <cellStyle name="Normal 2" xfId="43"/>
    <cellStyle name="Normal 2 2" xfId="115"/>
    <cellStyle name="Normal 2 2 2" xfId="152"/>
    <cellStyle name="Normal 2 3" xfId="114"/>
    <cellStyle name="Normal 3" xfId="85"/>
    <cellStyle name="Normal 3 2" xfId="171"/>
    <cellStyle name="Normal 4" xfId="99"/>
    <cellStyle name="Normal 5" xfId="100"/>
    <cellStyle name="Normal 5 2" xfId="185"/>
    <cellStyle name="Normal 6" xfId="129"/>
    <cellStyle name="Normal 7" xfId="212"/>
    <cellStyle name="Note" xfId="37" builtinId="10" customBuiltin="1"/>
    <cellStyle name="Note 2" xfId="58"/>
    <cellStyle name="Note 2 2" xfId="128"/>
    <cellStyle name="Note 2 2 2" xfId="211"/>
    <cellStyle name="Note 2 3" xfId="165"/>
    <cellStyle name="Note 3" xfId="86"/>
    <cellStyle name="Note 3 2" xfId="172"/>
    <cellStyle name="Note 4" xfId="101"/>
    <cellStyle name="Note 4 2" xfId="186"/>
    <cellStyle name="Note 5" xfId="136"/>
    <cellStyle name="Note 6" xfId="168"/>
    <cellStyle name="Output" xfId="38" builtinId="21" customBuiltin="1"/>
    <cellStyle name="Output 2" xfId="53"/>
    <cellStyle name="Title" xfId="39" builtinId="15" customBuiltin="1"/>
    <cellStyle name="Title 2" xfId="44"/>
    <cellStyle name="Total" xfId="40" builtinId="25" customBuiltin="1"/>
    <cellStyle name="Total 2" xfId="60"/>
    <cellStyle name="Total 3" xfId="169"/>
    <cellStyle name="Warning Text" xfId="41" builtinId="11" customBuiltin="1"/>
    <cellStyle name="Warning Text 2" xfId="5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5"/>
  <sheetViews>
    <sheetView tabSelected="1" zoomScaleNormal="100" workbookViewId="0">
      <selection activeCell="B28" sqref="B28"/>
    </sheetView>
  </sheetViews>
  <sheetFormatPr defaultColWidth="9.140625" defaultRowHeight="12.75" x14ac:dyDescent="0.2"/>
  <cols>
    <col min="1" max="1" width="31.5703125" style="16" customWidth="1"/>
    <col min="2" max="2" width="20" style="2" customWidth="1"/>
    <col min="3" max="3" width="83.42578125" style="2" customWidth="1"/>
    <col min="4" max="4" width="35.5703125" style="2" customWidth="1"/>
    <col min="5" max="5" width="28.140625" style="2" customWidth="1"/>
    <col min="6" max="6" width="45.7109375" style="181" bestFit="1" customWidth="1"/>
    <col min="7" max="7" width="18.140625" style="189" bestFit="1" customWidth="1"/>
    <col min="8" max="8" width="18.5703125" style="2" customWidth="1"/>
    <col min="9" max="16384" width="9.140625" style="2"/>
  </cols>
  <sheetData>
    <row r="1" spans="1:7" s="7" customFormat="1" ht="25.5" x14ac:dyDescent="0.2">
      <c r="A1" s="100" t="s">
        <v>0</v>
      </c>
      <c r="B1" s="92" t="s">
        <v>1</v>
      </c>
      <c r="C1" s="101"/>
      <c r="D1" s="101"/>
      <c r="E1" s="92"/>
      <c r="F1" s="41"/>
      <c r="G1" s="137"/>
    </row>
    <row r="2" spans="1:7" s="7" customFormat="1" ht="15.75" x14ac:dyDescent="0.2">
      <c r="A2" s="102" t="s">
        <v>2</v>
      </c>
      <c r="B2" s="103" t="s">
        <v>3</v>
      </c>
      <c r="C2" s="94" t="s">
        <v>4</v>
      </c>
      <c r="D2" s="103" t="s">
        <v>56</v>
      </c>
      <c r="E2" s="103"/>
      <c r="F2" s="41"/>
      <c r="G2" s="137"/>
    </row>
    <row r="3" spans="1:7" s="7" customFormat="1" ht="18" x14ac:dyDescent="0.2">
      <c r="A3" s="104" t="s">
        <v>5</v>
      </c>
      <c r="B3" s="105"/>
      <c r="C3" s="105"/>
      <c r="D3" s="105"/>
      <c r="E3" s="106"/>
      <c r="F3" s="41"/>
      <c r="G3" s="137"/>
    </row>
    <row r="4" spans="1:7" s="8" customFormat="1" ht="31.5" x14ac:dyDescent="0.2">
      <c r="A4" s="73" t="s">
        <v>6</v>
      </c>
      <c r="B4" s="74" t="s">
        <v>7</v>
      </c>
      <c r="C4" s="9"/>
      <c r="D4" s="9"/>
      <c r="E4" s="24"/>
      <c r="G4" s="135"/>
    </row>
    <row r="5" spans="1:7" s="7" customFormat="1" ht="25.5" x14ac:dyDescent="0.2">
      <c r="A5" s="25" t="s">
        <v>8</v>
      </c>
      <c r="B5" s="3" t="s">
        <v>9</v>
      </c>
      <c r="C5" s="3" t="s">
        <v>10</v>
      </c>
      <c r="D5" s="3" t="s">
        <v>11</v>
      </c>
      <c r="E5" s="26" t="s">
        <v>12</v>
      </c>
      <c r="F5" s="41"/>
      <c r="G5" s="137"/>
    </row>
    <row r="6" spans="1:7" x14ac:dyDescent="0.2">
      <c r="A6" s="27"/>
      <c r="B6" s="15"/>
      <c r="C6" s="15"/>
      <c r="D6" s="15"/>
      <c r="E6" s="28"/>
    </row>
    <row r="7" spans="1:7" x14ac:dyDescent="0.2">
      <c r="A7" s="27"/>
      <c r="B7" s="15"/>
      <c r="C7" s="15"/>
      <c r="D7" s="15"/>
      <c r="E7" s="28"/>
    </row>
    <row r="8" spans="1:7" s="230" customFormat="1" x14ac:dyDescent="0.2">
      <c r="A8" s="223">
        <v>42614</v>
      </c>
      <c r="B8" s="224">
        <v>34.57</v>
      </c>
      <c r="C8" s="225" t="s">
        <v>135</v>
      </c>
      <c r="D8" s="226" t="s">
        <v>18</v>
      </c>
      <c r="E8" s="227" t="s">
        <v>60</v>
      </c>
      <c r="F8" s="226"/>
      <c r="G8" s="229"/>
    </row>
    <row r="9" spans="1:7" s="231" customFormat="1" x14ac:dyDescent="0.2">
      <c r="A9" s="223">
        <v>42615</v>
      </c>
      <c r="B9" s="224">
        <v>494.29</v>
      </c>
      <c r="C9" s="225" t="s">
        <v>135</v>
      </c>
      <c r="D9" s="226" t="s">
        <v>57</v>
      </c>
      <c r="E9" s="227" t="s">
        <v>60</v>
      </c>
      <c r="F9" s="228"/>
      <c r="G9" s="229"/>
    </row>
    <row r="10" spans="1:7" s="230" customFormat="1" x14ac:dyDescent="0.2">
      <c r="A10" s="223">
        <v>42618</v>
      </c>
      <c r="B10" s="224">
        <v>259.86</v>
      </c>
      <c r="C10" s="225" t="s">
        <v>135</v>
      </c>
      <c r="D10" s="226" t="s">
        <v>57</v>
      </c>
      <c r="E10" s="227" t="s">
        <v>61</v>
      </c>
      <c r="F10" s="228"/>
      <c r="G10" s="229"/>
    </row>
    <row r="11" spans="1:7" s="230" customFormat="1" x14ac:dyDescent="0.2">
      <c r="A11" s="223">
        <v>42618</v>
      </c>
      <c r="B11" s="224">
        <v>21.39</v>
      </c>
      <c r="C11" s="225" t="s">
        <v>135</v>
      </c>
      <c r="D11" s="226" t="s">
        <v>18</v>
      </c>
      <c r="E11" s="227" t="s">
        <v>60</v>
      </c>
      <c r="F11" s="226"/>
      <c r="G11" s="229"/>
    </row>
    <row r="12" spans="1:7" s="230" customFormat="1" x14ac:dyDescent="0.2">
      <c r="A12" s="223">
        <v>42618</v>
      </c>
      <c r="B12" s="224">
        <v>89.26</v>
      </c>
      <c r="C12" s="225" t="s">
        <v>135</v>
      </c>
      <c r="D12" s="226" t="s">
        <v>18</v>
      </c>
      <c r="E12" s="227" t="s">
        <v>61</v>
      </c>
      <c r="F12" s="226"/>
      <c r="G12" s="229"/>
    </row>
    <row r="13" spans="1:7" s="230" customFormat="1" x14ac:dyDescent="0.2">
      <c r="A13" s="223">
        <v>42634</v>
      </c>
      <c r="B13" s="224">
        <v>71.09</v>
      </c>
      <c r="C13" s="225" t="s">
        <v>133</v>
      </c>
      <c r="D13" s="226" t="s">
        <v>18</v>
      </c>
      <c r="E13" s="227" t="s">
        <v>59</v>
      </c>
      <c r="F13" s="226"/>
      <c r="G13" s="229"/>
    </row>
    <row r="14" spans="1:7" s="230" customFormat="1" x14ac:dyDescent="0.2">
      <c r="A14" s="223">
        <v>42636</v>
      </c>
      <c r="B14" s="224">
        <v>383.17</v>
      </c>
      <c r="C14" s="225" t="s">
        <v>133</v>
      </c>
      <c r="D14" s="226" t="s">
        <v>136</v>
      </c>
      <c r="E14" s="227" t="s">
        <v>59</v>
      </c>
      <c r="F14" s="228"/>
      <c r="G14" s="229"/>
    </row>
    <row r="15" spans="1:7" s="230" customFormat="1" x14ac:dyDescent="0.2">
      <c r="A15" s="223">
        <v>42639</v>
      </c>
      <c r="B15" s="224">
        <v>587.58000000000004</v>
      </c>
      <c r="C15" s="225" t="s">
        <v>133</v>
      </c>
      <c r="D15" s="226" t="s">
        <v>57</v>
      </c>
      <c r="E15" s="227" t="s">
        <v>59</v>
      </c>
      <c r="F15" s="228"/>
      <c r="G15" s="229"/>
    </row>
    <row r="16" spans="1:7" s="230" customFormat="1" x14ac:dyDescent="0.2">
      <c r="A16" s="223">
        <v>42639</v>
      </c>
      <c r="B16" s="224">
        <v>73.63</v>
      </c>
      <c r="C16" s="225" t="s">
        <v>133</v>
      </c>
      <c r="D16" s="226" t="s">
        <v>18</v>
      </c>
      <c r="E16" s="227" t="s">
        <v>59</v>
      </c>
      <c r="F16" s="226"/>
      <c r="G16" s="229"/>
    </row>
    <row r="17" spans="1:7" s="230" customFormat="1" x14ac:dyDescent="0.2">
      <c r="A17" s="223">
        <v>42858</v>
      </c>
      <c r="B17" s="224">
        <v>100.72</v>
      </c>
      <c r="C17" s="118" t="s">
        <v>135</v>
      </c>
      <c r="D17" s="226" t="s">
        <v>18</v>
      </c>
      <c r="E17" s="227" t="s">
        <v>61</v>
      </c>
      <c r="F17" s="228"/>
      <c r="G17" s="229"/>
    </row>
    <row r="18" spans="1:7" s="230" customFormat="1" x14ac:dyDescent="0.2">
      <c r="A18" s="223">
        <v>42859</v>
      </c>
      <c r="B18" s="224">
        <v>17.05</v>
      </c>
      <c r="C18" s="118" t="s">
        <v>135</v>
      </c>
      <c r="D18" s="226" t="s">
        <v>18</v>
      </c>
      <c r="E18" s="227" t="s">
        <v>61</v>
      </c>
      <c r="F18" s="228"/>
      <c r="G18" s="229"/>
    </row>
    <row r="19" spans="1:7" s="230" customFormat="1" x14ac:dyDescent="0.2">
      <c r="A19" s="223">
        <v>42859</v>
      </c>
      <c r="B19" s="224">
        <v>17.13</v>
      </c>
      <c r="C19" s="118" t="s">
        <v>135</v>
      </c>
      <c r="D19" s="226" t="s">
        <v>18</v>
      </c>
      <c r="E19" s="227" t="s">
        <v>61</v>
      </c>
      <c r="F19" s="228"/>
      <c r="G19" s="229"/>
    </row>
    <row r="20" spans="1:7" s="230" customFormat="1" x14ac:dyDescent="0.2">
      <c r="A20" s="223">
        <v>42860</v>
      </c>
      <c r="B20" s="224">
        <v>111.31</v>
      </c>
      <c r="C20" s="118" t="s">
        <v>135</v>
      </c>
      <c r="D20" s="226" t="s">
        <v>125</v>
      </c>
      <c r="E20" s="227" t="s">
        <v>61</v>
      </c>
      <c r="F20" s="228"/>
      <c r="G20" s="229"/>
    </row>
    <row r="21" spans="1:7" s="230" customFormat="1" x14ac:dyDescent="0.2">
      <c r="A21" s="223">
        <v>42863</v>
      </c>
      <c r="B21" s="224">
        <v>1431.7</v>
      </c>
      <c r="C21" s="118" t="s">
        <v>135</v>
      </c>
      <c r="D21" s="226" t="s">
        <v>57</v>
      </c>
      <c r="E21" s="227" t="s">
        <v>61</v>
      </c>
      <c r="F21" s="228"/>
      <c r="G21" s="229"/>
    </row>
    <row r="22" spans="1:7" s="230" customFormat="1" x14ac:dyDescent="0.2">
      <c r="A22" s="223">
        <v>42864</v>
      </c>
      <c r="B22" s="224">
        <v>64.61</v>
      </c>
      <c r="C22" s="118" t="s">
        <v>135</v>
      </c>
      <c r="D22" s="226" t="s">
        <v>18</v>
      </c>
      <c r="E22" s="227" t="s">
        <v>61</v>
      </c>
      <c r="F22" s="228"/>
      <c r="G22" s="229"/>
    </row>
    <row r="23" spans="1:7" x14ac:dyDescent="0.2">
      <c r="A23" s="162"/>
      <c r="B23" s="175"/>
      <c r="C23"/>
      <c r="D23"/>
      <c r="E23" s="163"/>
      <c r="F23" s="149"/>
    </row>
    <row r="24" spans="1:7" x14ac:dyDescent="0.2">
      <c r="A24"/>
      <c r="B24" s="166"/>
      <c r="C24"/>
      <c r="D24"/>
      <c r="E24" s="163"/>
      <c r="F24" s="149"/>
    </row>
    <row r="25" spans="1:7" x14ac:dyDescent="0.2">
      <c r="A25" s="158" t="s">
        <v>44</v>
      </c>
      <c r="B25" s="173">
        <f>SUM(B8:B23)</f>
        <v>3757.36</v>
      </c>
      <c r="C25"/>
      <c r="D25"/>
      <c r="E25" s="163"/>
    </row>
    <row r="26" spans="1:7" x14ac:dyDescent="0.2">
      <c r="E26" s="43"/>
    </row>
    <row r="27" spans="1:7" s="41" customFormat="1" x14ac:dyDescent="0.2">
      <c r="A27" s="129"/>
      <c r="B27" s="130"/>
      <c r="E27" s="43"/>
      <c r="F27" s="131"/>
      <c r="G27" s="137"/>
    </row>
    <row r="28" spans="1:7" s="41" customFormat="1" x14ac:dyDescent="0.2">
      <c r="A28" s="129"/>
      <c r="B28" s="130"/>
      <c r="E28" s="43"/>
      <c r="F28" s="131"/>
      <c r="G28" s="137"/>
    </row>
    <row r="29" spans="1:7" s="41" customFormat="1" x14ac:dyDescent="0.2">
      <c r="A29" s="129"/>
      <c r="B29" s="130"/>
      <c r="E29" s="43"/>
      <c r="F29" s="131"/>
      <c r="G29" s="137"/>
    </row>
    <row r="30" spans="1:7" x14ac:dyDescent="0.2">
      <c r="A30" s="27"/>
      <c r="B30" s="15"/>
      <c r="C30" s="15"/>
      <c r="D30" s="15"/>
      <c r="E30" s="28"/>
    </row>
    <row r="31" spans="1:7" s="8" customFormat="1" ht="31.5" x14ac:dyDescent="0.2">
      <c r="A31" s="71" t="s">
        <v>6</v>
      </c>
      <c r="B31" s="72" t="s">
        <v>13</v>
      </c>
      <c r="C31" s="10"/>
      <c r="D31" s="10"/>
      <c r="E31" s="29"/>
      <c r="G31" s="135"/>
    </row>
    <row r="32" spans="1:7" s="7" customFormat="1" x14ac:dyDescent="0.2">
      <c r="A32" s="25" t="s">
        <v>8</v>
      </c>
      <c r="B32" s="3" t="s">
        <v>9</v>
      </c>
      <c r="C32" s="3"/>
      <c r="D32" s="3"/>
      <c r="E32" s="26"/>
      <c r="F32" s="41"/>
      <c r="G32" s="137"/>
    </row>
    <row r="33" spans="1:7" s="7" customFormat="1" x14ac:dyDescent="0.2">
      <c r="A33" s="156"/>
      <c r="E33" s="114"/>
      <c r="F33" s="41"/>
      <c r="G33" s="137"/>
    </row>
    <row r="34" spans="1:7" s="7" customFormat="1" x14ac:dyDescent="0.2">
      <c r="A34" s="223">
        <v>42612</v>
      </c>
      <c r="B34" s="232">
        <v>1313.39</v>
      </c>
      <c r="C34" s="225" t="s">
        <v>135</v>
      </c>
      <c r="D34" s="225" t="s">
        <v>136</v>
      </c>
      <c r="E34" s="233" t="s">
        <v>58</v>
      </c>
      <c r="F34" s="234"/>
      <c r="G34" s="137"/>
    </row>
    <row r="35" spans="1:7" s="7" customFormat="1" x14ac:dyDescent="0.2">
      <c r="A35" s="223">
        <v>42633</v>
      </c>
      <c r="B35" s="208">
        <v>275.88</v>
      </c>
      <c r="C35" s="225" t="s">
        <v>133</v>
      </c>
      <c r="D35" s="225" t="s">
        <v>136</v>
      </c>
      <c r="E35" s="233" t="s">
        <v>59</v>
      </c>
      <c r="F35" s="234"/>
      <c r="G35" s="137"/>
    </row>
    <row r="36" spans="1:7" s="7" customFormat="1" x14ac:dyDescent="0.2">
      <c r="A36" s="223" t="s">
        <v>64</v>
      </c>
      <c r="B36" s="208">
        <v>580.69000000000005</v>
      </c>
      <c r="C36" s="118" t="s">
        <v>135</v>
      </c>
      <c r="D36" s="225" t="s">
        <v>136</v>
      </c>
      <c r="E36" s="233" t="s">
        <v>61</v>
      </c>
      <c r="F36" s="234"/>
      <c r="G36" s="137"/>
    </row>
    <row r="37" spans="1:7" s="7" customFormat="1" x14ac:dyDescent="0.2">
      <c r="A37" s="223" t="s">
        <v>63</v>
      </c>
      <c r="B37" s="221">
        <v>71.02</v>
      </c>
      <c r="C37" s="225" t="s">
        <v>133</v>
      </c>
      <c r="D37" s="225" t="s">
        <v>125</v>
      </c>
      <c r="E37" s="233" t="s">
        <v>59</v>
      </c>
      <c r="F37" s="234"/>
      <c r="G37" s="137"/>
    </row>
    <row r="38" spans="1:7" s="7" customFormat="1" x14ac:dyDescent="0.2">
      <c r="A38" s="223" t="s">
        <v>62</v>
      </c>
      <c r="B38" s="208">
        <v>215.45</v>
      </c>
      <c r="C38" s="225" t="s">
        <v>135</v>
      </c>
      <c r="D38" s="225" t="s">
        <v>125</v>
      </c>
      <c r="E38" s="233" t="s">
        <v>60</v>
      </c>
      <c r="F38" s="234"/>
      <c r="G38" s="137"/>
    </row>
    <row r="39" spans="1:7" s="7" customFormat="1" x14ac:dyDescent="0.2">
      <c r="A39" s="223" t="s">
        <v>65</v>
      </c>
      <c r="B39" s="208">
        <v>334.19</v>
      </c>
      <c r="C39" s="118" t="s">
        <v>135</v>
      </c>
      <c r="D39" s="225" t="s">
        <v>125</v>
      </c>
      <c r="E39" s="233" t="s">
        <v>61</v>
      </c>
      <c r="F39" s="234"/>
      <c r="G39" s="137"/>
    </row>
    <row r="40" spans="1:7" s="7" customFormat="1" x14ac:dyDescent="0.2">
      <c r="A40" s="219"/>
      <c r="B40" s="235"/>
      <c r="C40" s="226"/>
      <c r="E40" s="233"/>
      <c r="F40" s="228"/>
      <c r="G40" s="137"/>
    </row>
    <row r="41" spans="1:7" s="7" customFormat="1" x14ac:dyDescent="0.2">
      <c r="A41" s="178"/>
      <c r="B41" s="176"/>
      <c r="C41"/>
      <c r="E41" s="54"/>
      <c r="F41" s="177"/>
      <c r="G41" s="137"/>
    </row>
    <row r="42" spans="1:7" s="7" customFormat="1" x14ac:dyDescent="0.2">
      <c r="A42" s="162"/>
      <c r="B42" s="167"/>
      <c r="C42"/>
      <c r="E42" s="163"/>
      <c r="F42" s="41"/>
      <c r="G42" s="137"/>
    </row>
    <row r="43" spans="1:7" x14ac:dyDescent="0.2">
      <c r="A43" s="134" t="s">
        <v>44</v>
      </c>
      <c r="B43" s="168">
        <f>SUM(B34:B42)</f>
        <v>2790.62</v>
      </c>
      <c r="C43" s="15"/>
      <c r="E43" s="28"/>
    </row>
    <row r="44" spans="1:7" x14ac:dyDescent="0.2">
      <c r="A44" s="27"/>
      <c r="B44" s="15"/>
      <c r="C44" s="15"/>
      <c r="D44" s="15"/>
      <c r="E44" s="28"/>
    </row>
    <row r="45" spans="1:7" x14ac:dyDescent="0.2">
      <c r="A45" s="27"/>
      <c r="B45" s="15"/>
      <c r="C45" s="15"/>
      <c r="D45" s="15"/>
      <c r="E45" s="28"/>
    </row>
    <row r="46" spans="1:7" s="8" customFormat="1" ht="31.5" x14ac:dyDescent="0.2">
      <c r="A46" s="75" t="s">
        <v>20</v>
      </c>
      <c r="B46" s="76" t="s">
        <v>7</v>
      </c>
      <c r="C46" s="14"/>
      <c r="D46" s="14"/>
      <c r="E46" s="30"/>
      <c r="G46" s="135"/>
    </row>
    <row r="47" spans="1:7" s="7" customFormat="1" x14ac:dyDescent="0.2">
      <c r="A47" s="25" t="s">
        <v>8</v>
      </c>
      <c r="B47" s="3" t="s">
        <v>9</v>
      </c>
      <c r="C47" s="3" t="s">
        <v>14</v>
      </c>
      <c r="D47" s="3" t="s">
        <v>15</v>
      </c>
      <c r="E47" s="26" t="s">
        <v>12</v>
      </c>
      <c r="F47" s="41"/>
      <c r="G47" s="137"/>
    </row>
    <row r="48" spans="1:7" s="7" customFormat="1" x14ac:dyDescent="0.2">
      <c r="A48" s="113"/>
      <c r="E48" s="114"/>
      <c r="F48" s="41"/>
      <c r="G48" s="137"/>
    </row>
    <row r="49" spans="1:7" s="50" customFormat="1" x14ac:dyDescent="0.2">
      <c r="E49" s="132"/>
      <c r="G49" s="136"/>
    </row>
    <row r="50" spans="1:7" s="118" customFormat="1" x14ac:dyDescent="0.2">
      <c r="A50" s="223">
        <v>42555</v>
      </c>
      <c r="B50" s="236">
        <v>79</v>
      </c>
      <c r="C50" s="50" t="s">
        <v>42</v>
      </c>
      <c r="D50" s="237" t="s">
        <v>18</v>
      </c>
      <c r="E50" s="238" t="s">
        <v>17</v>
      </c>
      <c r="F50" s="234"/>
      <c r="G50" s="138"/>
    </row>
    <row r="51" spans="1:7" s="118" customFormat="1" x14ac:dyDescent="0.2">
      <c r="A51" s="223">
        <v>42555</v>
      </c>
      <c r="B51" s="236">
        <v>72.400000000000006</v>
      </c>
      <c r="C51" s="118" t="s">
        <v>42</v>
      </c>
      <c r="D51" s="237" t="s">
        <v>18</v>
      </c>
      <c r="E51" s="238" t="s">
        <v>17</v>
      </c>
      <c r="F51" s="234"/>
      <c r="G51" s="138"/>
    </row>
    <row r="52" spans="1:7" s="118" customFormat="1" x14ac:dyDescent="0.2">
      <c r="A52" s="223">
        <v>42557</v>
      </c>
      <c r="B52" s="236">
        <v>66</v>
      </c>
      <c r="C52" s="118" t="s">
        <v>42</v>
      </c>
      <c r="D52" s="237" t="s">
        <v>18</v>
      </c>
      <c r="E52" s="238" t="s">
        <v>17</v>
      </c>
      <c r="F52" s="234"/>
      <c r="G52" s="239"/>
    </row>
    <row r="53" spans="1:7" s="118" customFormat="1" x14ac:dyDescent="0.2">
      <c r="A53" s="223">
        <v>42557</v>
      </c>
      <c r="B53" s="236">
        <v>18</v>
      </c>
      <c r="C53" s="118" t="s">
        <v>42</v>
      </c>
      <c r="D53" s="237" t="s">
        <v>51</v>
      </c>
      <c r="E53" s="212" t="s">
        <v>17</v>
      </c>
      <c r="F53" s="234"/>
      <c r="G53" s="239"/>
    </row>
    <row r="54" spans="1:7" s="118" customFormat="1" x14ac:dyDescent="0.2">
      <c r="A54" s="223" t="s">
        <v>78</v>
      </c>
      <c r="B54" s="236">
        <v>33</v>
      </c>
      <c r="C54" s="118" t="s">
        <v>42</v>
      </c>
      <c r="D54" s="237" t="s">
        <v>53</v>
      </c>
      <c r="E54" s="238" t="s">
        <v>50</v>
      </c>
      <c r="F54" s="234"/>
      <c r="G54" s="239"/>
    </row>
    <row r="55" spans="1:7" s="118" customFormat="1" x14ac:dyDescent="0.2">
      <c r="A55" s="223">
        <v>42583</v>
      </c>
      <c r="B55" s="236">
        <v>72.900000000000006</v>
      </c>
      <c r="C55" s="118" t="s">
        <v>42</v>
      </c>
      <c r="D55" s="237" t="s">
        <v>18</v>
      </c>
      <c r="E55" s="238" t="s">
        <v>17</v>
      </c>
      <c r="F55" s="234"/>
      <c r="G55" s="239"/>
    </row>
    <row r="56" spans="1:7" s="118" customFormat="1" x14ac:dyDescent="0.2">
      <c r="A56" s="223">
        <v>42586</v>
      </c>
      <c r="B56" s="236">
        <v>18</v>
      </c>
      <c r="C56" s="118" t="s">
        <v>42</v>
      </c>
      <c r="D56" s="237" t="s">
        <v>51</v>
      </c>
      <c r="E56" s="212" t="s">
        <v>17</v>
      </c>
      <c r="F56" s="234"/>
      <c r="G56" s="239"/>
    </row>
    <row r="57" spans="1:7" s="118" customFormat="1" x14ac:dyDescent="0.2">
      <c r="A57" s="223">
        <v>42586</v>
      </c>
      <c r="B57" s="236">
        <v>150</v>
      </c>
      <c r="C57" s="118" t="s">
        <v>128</v>
      </c>
      <c r="D57" s="237" t="s">
        <v>51</v>
      </c>
      <c r="E57" s="212" t="s">
        <v>17</v>
      </c>
      <c r="F57" s="234"/>
      <c r="G57" s="239"/>
    </row>
    <row r="58" spans="1:7" s="118" customFormat="1" x14ac:dyDescent="0.2">
      <c r="A58" s="223">
        <v>42587</v>
      </c>
      <c r="B58" s="236">
        <v>65</v>
      </c>
      <c r="C58" s="118" t="s">
        <v>42</v>
      </c>
      <c r="D58" s="237" t="s">
        <v>18</v>
      </c>
      <c r="E58" s="238" t="s">
        <v>17</v>
      </c>
      <c r="F58" s="234"/>
      <c r="G58" s="239"/>
    </row>
    <row r="59" spans="1:7" s="118" customFormat="1" x14ac:dyDescent="0.2">
      <c r="A59" s="223">
        <v>42592</v>
      </c>
      <c r="B59" s="236">
        <v>4</v>
      </c>
      <c r="C59" s="50" t="s">
        <v>138</v>
      </c>
      <c r="D59" s="237" t="s">
        <v>53</v>
      </c>
      <c r="E59" s="238" t="s">
        <v>50</v>
      </c>
      <c r="F59" s="234"/>
      <c r="G59" s="239"/>
    </row>
    <row r="60" spans="1:7" s="118" customFormat="1" x14ac:dyDescent="0.2">
      <c r="A60" s="223">
        <v>42599</v>
      </c>
      <c r="B60" s="236">
        <v>65</v>
      </c>
      <c r="C60" s="118" t="s">
        <v>42</v>
      </c>
      <c r="D60" s="237" t="s">
        <v>18</v>
      </c>
      <c r="E60" s="238" t="s">
        <v>17</v>
      </c>
      <c r="F60" s="234"/>
      <c r="G60" s="239"/>
    </row>
    <row r="61" spans="1:7" s="118" customFormat="1" x14ac:dyDescent="0.2">
      <c r="A61" s="223">
        <v>42607</v>
      </c>
      <c r="B61" s="236">
        <v>65</v>
      </c>
      <c r="C61" s="118" t="s">
        <v>42</v>
      </c>
      <c r="D61" s="237" t="s">
        <v>18</v>
      </c>
      <c r="E61" s="238" t="s">
        <v>17</v>
      </c>
      <c r="F61" s="234"/>
      <c r="G61" s="239"/>
    </row>
    <row r="62" spans="1:7" s="118" customFormat="1" x14ac:dyDescent="0.2">
      <c r="A62" s="223" t="s">
        <v>79</v>
      </c>
      <c r="B62" s="236">
        <v>160.75</v>
      </c>
      <c r="C62" s="118" t="s">
        <v>134</v>
      </c>
      <c r="D62" s="237" t="s">
        <v>52</v>
      </c>
      <c r="E62" s="238" t="s">
        <v>43</v>
      </c>
      <c r="F62" s="234"/>
      <c r="G62" s="239"/>
    </row>
    <row r="63" spans="1:7" s="118" customFormat="1" x14ac:dyDescent="0.2">
      <c r="A63" s="241">
        <v>42641</v>
      </c>
      <c r="B63" s="221">
        <v>205</v>
      </c>
      <c r="C63" s="118" t="s">
        <v>42</v>
      </c>
      <c r="D63" s="118" t="s">
        <v>90</v>
      </c>
      <c r="E63" s="212" t="s">
        <v>17</v>
      </c>
      <c r="F63" s="240"/>
      <c r="G63" s="239"/>
    </row>
    <row r="64" spans="1:7" s="118" customFormat="1" x14ac:dyDescent="0.2">
      <c r="A64" s="223">
        <v>42677</v>
      </c>
      <c r="B64" s="236">
        <v>65</v>
      </c>
      <c r="C64" s="118" t="s">
        <v>42</v>
      </c>
      <c r="D64" s="237" t="s">
        <v>18</v>
      </c>
      <c r="E64" s="238" t="s">
        <v>17</v>
      </c>
      <c r="F64" s="234"/>
      <c r="G64" s="239"/>
    </row>
    <row r="65" spans="1:7" s="118" customFormat="1" x14ac:dyDescent="0.2">
      <c r="A65" s="223">
        <v>42709</v>
      </c>
      <c r="B65" s="236">
        <v>53</v>
      </c>
      <c r="C65" s="118" t="s">
        <v>42</v>
      </c>
      <c r="D65" s="237" t="s">
        <v>18</v>
      </c>
      <c r="E65" s="238" t="s">
        <v>17</v>
      </c>
      <c r="F65" s="234"/>
      <c r="G65" s="239"/>
    </row>
    <row r="66" spans="1:7" s="118" customFormat="1" x14ac:dyDescent="0.2">
      <c r="A66" s="223">
        <v>42709</v>
      </c>
      <c r="B66" s="236">
        <v>33</v>
      </c>
      <c r="C66" s="118" t="s">
        <v>131</v>
      </c>
      <c r="D66" s="237" t="s">
        <v>53</v>
      </c>
      <c r="E66" s="238" t="s">
        <v>50</v>
      </c>
      <c r="F66" s="234"/>
      <c r="G66" s="239"/>
    </row>
    <row r="67" spans="1:7" s="118" customFormat="1" x14ac:dyDescent="0.2">
      <c r="A67" s="223">
        <v>42718</v>
      </c>
      <c r="B67" s="236">
        <v>65</v>
      </c>
      <c r="C67" s="118" t="s">
        <v>42</v>
      </c>
      <c r="D67" s="237" t="s">
        <v>18</v>
      </c>
      <c r="E67" s="238" t="s">
        <v>17</v>
      </c>
      <c r="F67" s="234"/>
      <c r="G67" s="239"/>
    </row>
    <row r="68" spans="1:7" s="118" customFormat="1" x14ac:dyDescent="0.2">
      <c r="A68" s="223">
        <v>42762</v>
      </c>
      <c r="B68" s="236">
        <v>71.900000000000006</v>
      </c>
      <c r="C68" s="118" t="s">
        <v>42</v>
      </c>
      <c r="D68" s="237" t="s">
        <v>18</v>
      </c>
      <c r="E68" s="238" t="s">
        <v>17</v>
      </c>
      <c r="F68" s="234"/>
      <c r="G68" s="239"/>
    </row>
    <row r="69" spans="1:7" s="118" customFormat="1" x14ac:dyDescent="0.2">
      <c r="A69" s="223">
        <v>42765</v>
      </c>
      <c r="B69" s="236">
        <v>65</v>
      </c>
      <c r="C69" s="118" t="s">
        <v>42</v>
      </c>
      <c r="D69" s="237" t="s">
        <v>18</v>
      </c>
      <c r="E69" s="238" t="s">
        <v>17</v>
      </c>
      <c r="F69" s="234"/>
      <c r="G69" s="239"/>
    </row>
    <row r="70" spans="1:7" s="118" customFormat="1" x14ac:dyDescent="0.2">
      <c r="A70" s="223">
        <v>42773</v>
      </c>
      <c r="B70" s="236">
        <v>65</v>
      </c>
      <c r="C70" s="118" t="s">
        <v>42</v>
      </c>
      <c r="D70" s="237" t="s">
        <v>18</v>
      </c>
      <c r="E70" s="238" t="s">
        <v>17</v>
      </c>
      <c r="F70" s="234"/>
      <c r="G70" s="239"/>
    </row>
    <row r="71" spans="1:7" s="118" customFormat="1" x14ac:dyDescent="0.2">
      <c r="A71" s="223">
        <v>42779</v>
      </c>
      <c r="B71" s="236">
        <v>70</v>
      </c>
      <c r="C71" s="118" t="s">
        <v>42</v>
      </c>
      <c r="D71" s="237" t="s">
        <v>18</v>
      </c>
      <c r="E71" s="238" t="s">
        <v>17</v>
      </c>
      <c r="F71" s="234"/>
      <c r="G71" s="239"/>
    </row>
    <row r="72" spans="1:7" s="118" customFormat="1" x14ac:dyDescent="0.2">
      <c r="A72" s="223">
        <v>42780</v>
      </c>
      <c r="B72" s="236">
        <v>20.6</v>
      </c>
      <c r="C72" s="118" t="s">
        <v>42</v>
      </c>
      <c r="D72" s="237" t="s">
        <v>18</v>
      </c>
      <c r="E72" s="238" t="s">
        <v>50</v>
      </c>
      <c r="F72" s="234"/>
      <c r="G72" s="239"/>
    </row>
    <row r="73" spans="1:7" s="118" customFormat="1" x14ac:dyDescent="0.2">
      <c r="A73" s="223">
        <v>42780</v>
      </c>
      <c r="B73" s="236">
        <v>65</v>
      </c>
      <c r="C73" s="118" t="s">
        <v>42</v>
      </c>
      <c r="D73" s="237" t="s">
        <v>18</v>
      </c>
      <c r="E73" s="238" t="s">
        <v>17</v>
      </c>
      <c r="F73" s="234"/>
      <c r="G73" s="239"/>
    </row>
    <row r="74" spans="1:7" s="118" customFormat="1" x14ac:dyDescent="0.2">
      <c r="A74" s="223">
        <v>42794</v>
      </c>
      <c r="B74" s="236">
        <v>65</v>
      </c>
      <c r="C74" s="118" t="s">
        <v>42</v>
      </c>
      <c r="D74" s="237" t="s">
        <v>18</v>
      </c>
      <c r="E74" s="238" t="s">
        <v>17</v>
      </c>
      <c r="F74" s="234"/>
      <c r="G74" s="138"/>
    </row>
    <row r="75" spans="1:7" s="118" customFormat="1" x14ac:dyDescent="0.2">
      <c r="A75" s="223">
        <v>42797</v>
      </c>
      <c r="B75" s="236">
        <v>22.8</v>
      </c>
      <c r="C75" s="118" t="s">
        <v>42</v>
      </c>
      <c r="D75" s="237" t="s">
        <v>18</v>
      </c>
      <c r="E75" s="238" t="s">
        <v>50</v>
      </c>
      <c r="F75" s="234"/>
      <c r="G75" s="138"/>
    </row>
    <row r="76" spans="1:7" s="118" customFormat="1" x14ac:dyDescent="0.2">
      <c r="A76" s="223">
        <v>42818</v>
      </c>
      <c r="B76" s="236">
        <v>19.600000000000001</v>
      </c>
      <c r="C76" s="118" t="s">
        <v>42</v>
      </c>
      <c r="D76" s="237" t="s">
        <v>18</v>
      </c>
      <c r="E76" s="238" t="s">
        <v>50</v>
      </c>
      <c r="F76" s="234"/>
      <c r="G76" s="138"/>
    </row>
    <row r="77" spans="1:7" s="118" customFormat="1" x14ac:dyDescent="0.2">
      <c r="A77" s="223">
        <v>42828</v>
      </c>
      <c r="B77" s="236">
        <v>65</v>
      </c>
      <c r="C77" s="118" t="s">
        <v>42</v>
      </c>
      <c r="D77" s="237" t="s">
        <v>18</v>
      </c>
      <c r="E77" s="238" t="s">
        <v>17</v>
      </c>
      <c r="F77" s="240"/>
      <c r="G77" s="138"/>
    </row>
    <row r="78" spans="1:7" s="7" customFormat="1" x14ac:dyDescent="0.2">
      <c r="A78" s="223">
        <v>42828</v>
      </c>
      <c r="B78" s="236">
        <v>68</v>
      </c>
      <c r="C78" s="118" t="s">
        <v>42</v>
      </c>
      <c r="D78" s="237" t="s">
        <v>53</v>
      </c>
      <c r="E78" s="238" t="s">
        <v>50</v>
      </c>
      <c r="F78" s="234"/>
      <c r="G78" s="137"/>
    </row>
    <row r="79" spans="1:7" s="7" customFormat="1" x14ac:dyDescent="0.2">
      <c r="A79" s="223">
        <v>42838</v>
      </c>
      <c r="B79" s="236">
        <v>68</v>
      </c>
      <c r="C79" s="118" t="s">
        <v>42</v>
      </c>
      <c r="D79" s="237" t="s">
        <v>18</v>
      </c>
      <c r="E79" s="238" t="s">
        <v>17</v>
      </c>
      <c r="F79" s="240"/>
      <c r="G79" s="137"/>
    </row>
    <row r="80" spans="1:7" s="7" customFormat="1" x14ac:dyDescent="0.2">
      <c r="A80" s="223">
        <v>42843</v>
      </c>
      <c r="B80" s="236">
        <v>20.8</v>
      </c>
      <c r="C80" s="118" t="s">
        <v>42</v>
      </c>
      <c r="D80" s="237" t="s">
        <v>18</v>
      </c>
      <c r="E80" s="238" t="s">
        <v>17</v>
      </c>
      <c r="F80" s="234"/>
      <c r="G80" s="137"/>
    </row>
    <row r="81" spans="1:7" s="7" customFormat="1" x14ac:dyDescent="0.2">
      <c r="A81" s="223">
        <v>42846</v>
      </c>
      <c r="B81" s="236">
        <v>20.8</v>
      </c>
      <c r="C81" s="118" t="s">
        <v>42</v>
      </c>
      <c r="D81" s="237" t="s">
        <v>18</v>
      </c>
      <c r="E81" s="238" t="s">
        <v>50</v>
      </c>
      <c r="F81" s="234"/>
      <c r="G81" s="137"/>
    </row>
    <row r="82" spans="1:7" s="7" customFormat="1" x14ac:dyDescent="0.2">
      <c r="A82" s="223">
        <v>42846</v>
      </c>
      <c r="B82" s="236">
        <v>95</v>
      </c>
      <c r="C82" s="118" t="s">
        <v>42</v>
      </c>
      <c r="D82" s="237" t="s">
        <v>18</v>
      </c>
      <c r="E82" s="238" t="s">
        <v>17</v>
      </c>
      <c r="F82" s="240"/>
      <c r="G82" s="137"/>
    </row>
    <row r="83" spans="1:7" s="41" customFormat="1" x14ac:dyDescent="0.2">
      <c r="A83" s="223" t="s">
        <v>80</v>
      </c>
      <c r="B83" s="236">
        <v>150</v>
      </c>
      <c r="C83" s="237" t="s">
        <v>128</v>
      </c>
      <c r="D83" s="237" t="s">
        <v>51</v>
      </c>
      <c r="E83" s="212" t="s">
        <v>17</v>
      </c>
      <c r="F83" s="234"/>
      <c r="G83" s="239"/>
    </row>
    <row r="84" spans="1:7" s="118" customFormat="1" x14ac:dyDescent="0.2">
      <c r="A84" s="223">
        <v>42864</v>
      </c>
      <c r="B84" s="236">
        <v>141.78</v>
      </c>
      <c r="C84" s="118" t="s">
        <v>42</v>
      </c>
      <c r="D84" s="118" t="s">
        <v>90</v>
      </c>
      <c r="E84" s="233" t="s">
        <v>17</v>
      </c>
      <c r="F84" s="240"/>
      <c r="G84" s="239"/>
    </row>
    <row r="85" spans="1:7" s="118" customFormat="1" x14ac:dyDescent="0.2">
      <c r="A85" s="223">
        <v>42866</v>
      </c>
      <c r="B85" s="236">
        <v>65</v>
      </c>
      <c r="C85" s="118" t="s">
        <v>42</v>
      </c>
      <c r="D85" s="237" t="s">
        <v>18</v>
      </c>
      <c r="E85" s="233" t="s">
        <v>17</v>
      </c>
      <c r="F85" s="240"/>
      <c r="G85" s="239"/>
    </row>
    <row r="86" spans="1:7" s="118" customFormat="1" x14ac:dyDescent="0.2">
      <c r="A86" s="223">
        <v>42872</v>
      </c>
      <c r="B86" s="236">
        <v>65</v>
      </c>
      <c r="C86" s="118" t="s">
        <v>42</v>
      </c>
      <c r="D86" s="237" t="s">
        <v>18</v>
      </c>
      <c r="E86" s="233" t="s">
        <v>17</v>
      </c>
      <c r="F86" s="240"/>
      <c r="G86" s="239"/>
    </row>
    <row r="87" spans="1:7" s="118" customFormat="1" x14ac:dyDescent="0.2">
      <c r="A87" s="223">
        <v>42877</v>
      </c>
      <c r="B87" s="236">
        <v>16.5</v>
      </c>
      <c r="C87" s="118" t="s">
        <v>42</v>
      </c>
      <c r="D87" s="237" t="s">
        <v>53</v>
      </c>
      <c r="E87" s="238" t="s">
        <v>50</v>
      </c>
      <c r="F87" s="234"/>
      <c r="G87" s="239"/>
    </row>
    <row r="88" spans="1:7" s="118" customFormat="1" x14ac:dyDescent="0.2">
      <c r="A88" s="223">
        <v>42880</v>
      </c>
      <c r="B88" s="236">
        <v>22</v>
      </c>
      <c r="C88" s="118" t="s">
        <v>42</v>
      </c>
      <c r="D88" s="237" t="s">
        <v>18</v>
      </c>
      <c r="E88" s="233" t="s">
        <v>50</v>
      </c>
      <c r="F88" s="234"/>
      <c r="G88" s="239"/>
    </row>
    <row r="89" spans="1:7" s="118" customFormat="1" x14ac:dyDescent="0.2">
      <c r="A89" s="223">
        <v>42880</v>
      </c>
      <c r="B89" s="236">
        <v>65</v>
      </c>
      <c r="C89" s="118" t="s">
        <v>42</v>
      </c>
      <c r="D89" s="237" t="s">
        <v>18</v>
      </c>
      <c r="E89" s="233" t="s">
        <v>17</v>
      </c>
      <c r="F89" s="240"/>
      <c r="G89" s="239"/>
    </row>
    <row r="90" spans="1:7" s="118" customFormat="1" x14ac:dyDescent="0.2">
      <c r="A90" s="223">
        <v>42884</v>
      </c>
      <c r="B90" s="236">
        <f>102</f>
        <v>102</v>
      </c>
      <c r="C90" s="118" t="s">
        <v>134</v>
      </c>
      <c r="D90" s="237" t="s">
        <v>125</v>
      </c>
      <c r="E90" s="238" t="s">
        <v>43</v>
      </c>
      <c r="F90" s="234"/>
      <c r="G90" s="239"/>
    </row>
    <row r="91" spans="1:7" s="118" customFormat="1" x14ac:dyDescent="0.2">
      <c r="A91" s="223">
        <v>42899</v>
      </c>
      <c r="B91" s="236">
        <v>290.56</v>
      </c>
      <c r="C91" s="45" t="s">
        <v>139</v>
      </c>
      <c r="D91" s="237" t="s">
        <v>52</v>
      </c>
      <c r="E91" s="233" t="s">
        <v>129</v>
      </c>
      <c r="F91" s="240"/>
      <c r="G91" s="239"/>
    </row>
    <row r="92" spans="1:7" s="118" customFormat="1" x14ac:dyDescent="0.2">
      <c r="A92" s="223">
        <v>42900</v>
      </c>
      <c r="B92" s="236">
        <v>22.1</v>
      </c>
      <c r="C92" s="118" t="s">
        <v>42</v>
      </c>
      <c r="D92" s="237" t="s">
        <v>18</v>
      </c>
      <c r="E92" s="233" t="s">
        <v>17</v>
      </c>
      <c r="F92" s="240"/>
      <c r="G92" s="239"/>
    </row>
    <row r="93" spans="1:7" s="118" customFormat="1" x14ac:dyDescent="0.2">
      <c r="A93" s="223">
        <v>42901</v>
      </c>
      <c r="B93" s="236">
        <v>65</v>
      </c>
      <c r="C93" s="118" t="s">
        <v>42</v>
      </c>
      <c r="D93" s="237" t="s">
        <v>18</v>
      </c>
      <c r="E93" s="233" t="s">
        <v>17</v>
      </c>
      <c r="F93" s="240"/>
      <c r="G93" s="239"/>
    </row>
    <row r="94" spans="1:7" s="118" customFormat="1" x14ac:dyDescent="0.2">
      <c r="A94" s="223">
        <v>42908</v>
      </c>
      <c r="B94" s="236">
        <v>16.899999999999999</v>
      </c>
      <c r="C94" s="225" t="s">
        <v>130</v>
      </c>
      <c r="D94" s="237" t="s">
        <v>18</v>
      </c>
      <c r="E94" s="233" t="s">
        <v>50</v>
      </c>
      <c r="F94" s="240"/>
      <c r="G94" s="239"/>
    </row>
    <row r="95" spans="1:7" s="7" customFormat="1" x14ac:dyDescent="0.2">
      <c r="A95" s="223">
        <v>42915</v>
      </c>
      <c r="B95" s="236">
        <v>72.5</v>
      </c>
      <c r="C95" s="118" t="s">
        <v>42</v>
      </c>
      <c r="D95" s="237" t="s">
        <v>18</v>
      </c>
      <c r="E95" s="233" t="s">
        <v>17</v>
      </c>
      <c r="F95" s="240"/>
      <c r="G95" s="137"/>
    </row>
    <row r="96" spans="1:7" x14ac:dyDescent="0.2">
      <c r="A96" s="121"/>
      <c r="B96" s="169"/>
      <c r="C96" s="115"/>
      <c r="D96" s="115"/>
      <c r="E96" s="120"/>
      <c r="F96" s="41"/>
    </row>
    <row r="97" spans="1:8" s="50" customFormat="1" x14ac:dyDescent="0.2">
      <c r="A97" s="160" t="s">
        <v>19</v>
      </c>
      <c r="B97" s="170">
        <f>SUM(B50:B96)</f>
        <v>3186.89</v>
      </c>
      <c r="C97" s="7"/>
      <c r="D97" s="7"/>
      <c r="E97" s="114"/>
      <c r="F97" s="183"/>
      <c r="G97" s="136"/>
    </row>
    <row r="98" spans="1:8" s="41" customFormat="1" x14ac:dyDescent="0.2">
      <c r="A98" s="27"/>
      <c r="B98" s="15"/>
      <c r="C98" s="15"/>
      <c r="D98" s="15"/>
      <c r="E98" s="28"/>
      <c r="F98" s="181"/>
      <c r="G98" s="137"/>
    </row>
    <row r="99" spans="1:8" s="117" customFormat="1" x14ac:dyDescent="0.2">
      <c r="A99" s="36"/>
      <c r="B99" s="1"/>
      <c r="C99" s="1"/>
      <c r="D99" s="1"/>
      <c r="E99" s="37"/>
      <c r="F99" s="181"/>
      <c r="G99" s="186"/>
    </row>
    <row r="100" spans="1:8" ht="31.5" x14ac:dyDescent="0.25">
      <c r="A100" s="31" t="s">
        <v>20</v>
      </c>
      <c r="B100" s="12" t="s">
        <v>21</v>
      </c>
      <c r="C100" s="6"/>
      <c r="D100" s="6"/>
      <c r="E100" s="32"/>
      <c r="F100" s="8"/>
    </row>
    <row r="101" spans="1:8" x14ac:dyDescent="0.2">
      <c r="A101" s="25" t="s">
        <v>8</v>
      </c>
      <c r="B101" s="3" t="s">
        <v>9</v>
      </c>
      <c r="C101" s="3"/>
      <c r="D101" s="3"/>
      <c r="E101" s="26"/>
      <c r="F101" s="41"/>
    </row>
    <row r="102" spans="1:8" s="8" customFormat="1" ht="15" x14ac:dyDescent="0.2">
      <c r="A102" s="113"/>
      <c r="B102" s="7"/>
      <c r="C102" s="7"/>
      <c r="D102" s="7"/>
      <c r="E102" s="114"/>
      <c r="F102" s="41"/>
      <c r="G102" s="135"/>
    </row>
    <row r="103" spans="1:8" s="7" customFormat="1" x14ac:dyDescent="0.2">
      <c r="A103" s="157" t="s">
        <v>45</v>
      </c>
      <c r="C103" s="7" t="s">
        <v>16</v>
      </c>
      <c r="D103" s="7" t="s">
        <v>47</v>
      </c>
      <c r="E103" s="114" t="s">
        <v>46</v>
      </c>
      <c r="F103" s="180"/>
      <c r="G103" s="137"/>
    </row>
    <row r="104" spans="1:8" s="7" customFormat="1" x14ac:dyDescent="0.2">
      <c r="A104" s="223">
        <v>42558</v>
      </c>
      <c r="B104" s="221">
        <v>570.50349999999992</v>
      </c>
      <c r="C104" s="118" t="s">
        <v>42</v>
      </c>
      <c r="D104" s="118" t="s">
        <v>50</v>
      </c>
      <c r="E104" s="212" t="s">
        <v>17</v>
      </c>
      <c r="F104" s="242"/>
      <c r="G104" s="137"/>
      <c r="H104" s="41"/>
    </row>
    <row r="105" spans="1:8" s="118" customFormat="1" x14ac:dyDescent="0.2">
      <c r="A105" s="138">
        <v>42584</v>
      </c>
      <c r="B105" s="221">
        <f>216+87+79</f>
        <v>382</v>
      </c>
      <c r="C105" s="118" t="s">
        <v>42</v>
      </c>
      <c r="D105" s="118" t="s">
        <v>50</v>
      </c>
      <c r="E105" s="212" t="s">
        <v>17</v>
      </c>
      <c r="F105" s="242"/>
      <c r="G105" s="239"/>
      <c r="H105" s="138"/>
    </row>
    <row r="106" spans="1:8" s="118" customFormat="1" x14ac:dyDescent="0.2">
      <c r="A106" s="223">
        <v>42599</v>
      </c>
      <c r="B106" s="221">
        <v>382.29449999999997</v>
      </c>
      <c r="C106" s="118" t="s">
        <v>132</v>
      </c>
      <c r="D106" s="118" t="s">
        <v>50</v>
      </c>
      <c r="E106" s="212" t="s">
        <v>89</v>
      </c>
      <c r="F106" s="242"/>
      <c r="G106" s="239"/>
      <c r="H106" s="138"/>
    </row>
    <row r="107" spans="1:8" s="118" customFormat="1" x14ac:dyDescent="0.2">
      <c r="A107" s="138">
        <v>42604</v>
      </c>
      <c r="B107" s="221">
        <v>270.20400000000001</v>
      </c>
      <c r="C107" s="118" t="s">
        <v>42</v>
      </c>
      <c r="D107" s="118" t="s">
        <v>50</v>
      </c>
      <c r="E107" s="212" t="s">
        <v>17</v>
      </c>
      <c r="F107" s="242"/>
      <c r="G107" s="239"/>
      <c r="H107" s="138"/>
    </row>
    <row r="108" spans="1:8" s="118" customFormat="1" x14ac:dyDescent="0.2">
      <c r="A108" s="138">
        <v>42625</v>
      </c>
      <c r="B108" s="221">
        <v>359.20350000000002</v>
      </c>
      <c r="C108" s="118" t="s">
        <v>42</v>
      </c>
      <c r="D108" s="118" t="s">
        <v>50</v>
      </c>
      <c r="E108" s="212" t="s">
        <v>17</v>
      </c>
      <c r="F108" s="242"/>
      <c r="G108" s="138"/>
      <c r="H108" s="138"/>
    </row>
    <row r="109" spans="1:8" s="118" customFormat="1" x14ac:dyDescent="0.2">
      <c r="A109" s="138">
        <v>42646</v>
      </c>
      <c r="B109" s="221">
        <v>387</v>
      </c>
      <c r="C109" s="118" t="s">
        <v>42</v>
      </c>
      <c r="D109" s="118" t="s">
        <v>50</v>
      </c>
      <c r="E109" s="212" t="s">
        <v>17</v>
      </c>
      <c r="F109" s="242"/>
      <c r="G109" s="138"/>
      <c r="H109" s="138"/>
    </row>
    <row r="110" spans="1:8" s="118" customFormat="1" x14ac:dyDescent="0.2">
      <c r="A110" s="138">
        <v>42670</v>
      </c>
      <c r="B110" s="221">
        <v>398.61</v>
      </c>
      <c r="C110" s="118" t="s">
        <v>42</v>
      </c>
      <c r="D110" s="118" t="s">
        <v>50</v>
      </c>
      <c r="E110" s="212" t="s">
        <v>17</v>
      </c>
      <c r="F110" s="242"/>
      <c r="G110" s="138"/>
      <c r="H110" s="138"/>
    </row>
    <row r="111" spans="1:8" s="118" customFormat="1" x14ac:dyDescent="0.2">
      <c r="A111" s="138">
        <v>42675</v>
      </c>
      <c r="B111" s="221">
        <v>266</v>
      </c>
      <c r="C111" s="118" t="s">
        <v>42</v>
      </c>
      <c r="D111" s="118" t="s">
        <v>50</v>
      </c>
      <c r="E111" s="212" t="s">
        <v>17</v>
      </c>
      <c r="F111" s="242"/>
      <c r="G111" s="138"/>
      <c r="H111" s="138"/>
    </row>
    <row r="112" spans="1:8" s="118" customFormat="1" x14ac:dyDescent="0.2">
      <c r="A112" s="138">
        <v>42688</v>
      </c>
      <c r="B112" s="221">
        <v>250.8</v>
      </c>
      <c r="C112" s="118" t="s">
        <v>42</v>
      </c>
      <c r="D112" s="118" t="s">
        <v>50</v>
      </c>
      <c r="E112" s="212" t="s">
        <v>17</v>
      </c>
      <c r="F112" s="242"/>
      <c r="G112" s="138"/>
      <c r="H112" s="138"/>
    </row>
    <row r="113" spans="1:8" s="118" customFormat="1" x14ac:dyDescent="0.2">
      <c r="A113" s="138">
        <v>42695</v>
      </c>
      <c r="B113" s="221">
        <v>500.99749999999995</v>
      </c>
      <c r="C113" s="118" t="s">
        <v>42</v>
      </c>
      <c r="D113" s="118" t="s">
        <v>50</v>
      </c>
      <c r="E113" s="212" t="s">
        <v>17</v>
      </c>
      <c r="F113" s="242"/>
      <c r="G113" s="138"/>
      <c r="H113" s="138"/>
    </row>
    <row r="114" spans="1:8" s="118" customFormat="1" x14ac:dyDescent="0.2">
      <c r="A114" s="138">
        <v>42706</v>
      </c>
      <c r="B114" s="221">
        <v>405.50149999999996</v>
      </c>
      <c r="C114" s="118" t="s">
        <v>42</v>
      </c>
      <c r="D114" s="118" t="s">
        <v>50</v>
      </c>
      <c r="E114" s="212" t="s">
        <v>17</v>
      </c>
      <c r="F114" s="242"/>
      <c r="G114" s="138"/>
      <c r="H114" s="138"/>
    </row>
    <row r="115" spans="1:8" s="118" customFormat="1" x14ac:dyDescent="0.2">
      <c r="A115" s="243">
        <v>42706</v>
      </c>
      <c r="B115" s="221">
        <v>325.00149999999996</v>
      </c>
      <c r="C115" s="118" t="s">
        <v>42</v>
      </c>
      <c r="D115" s="118" t="s">
        <v>50</v>
      </c>
      <c r="E115" s="212" t="s">
        <v>17</v>
      </c>
      <c r="F115" s="242"/>
      <c r="G115" s="138"/>
      <c r="H115" s="138"/>
    </row>
    <row r="116" spans="1:8" s="118" customFormat="1" x14ac:dyDescent="0.2">
      <c r="A116" s="138">
        <v>42716</v>
      </c>
      <c r="B116" s="221">
        <v>270.20400000000001</v>
      </c>
      <c r="C116" s="118" t="s">
        <v>42</v>
      </c>
      <c r="D116" s="118" t="s">
        <v>50</v>
      </c>
      <c r="E116" s="212" t="s">
        <v>17</v>
      </c>
      <c r="F116" s="242"/>
      <c r="G116" s="138"/>
      <c r="H116" s="138"/>
    </row>
    <row r="117" spans="1:8" s="118" customFormat="1" x14ac:dyDescent="0.2">
      <c r="A117" s="244">
        <v>42761</v>
      </c>
      <c r="B117" s="221">
        <v>370.79449999999997</v>
      </c>
      <c r="C117" s="118" t="s">
        <v>42</v>
      </c>
      <c r="D117" s="118" t="s">
        <v>50</v>
      </c>
      <c r="E117" s="212" t="s">
        <v>17</v>
      </c>
      <c r="F117" s="242"/>
      <c r="G117" s="138"/>
      <c r="H117" s="138"/>
    </row>
    <row r="118" spans="1:8" s="118" customFormat="1" x14ac:dyDescent="0.2">
      <c r="A118" s="138">
        <v>42768</v>
      </c>
      <c r="B118" s="221">
        <v>366.99949999999995</v>
      </c>
      <c r="C118" s="118" t="s">
        <v>42</v>
      </c>
      <c r="D118" s="118" t="s">
        <v>50</v>
      </c>
      <c r="E118" s="212" t="s">
        <v>17</v>
      </c>
      <c r="F118" s="242"/>
      <c r="G118" s="138"/>
      <c r="H118" s="138"/>
    </row>
    <row r="119" spans="1:8" s="118" customFormat="1" x14ac:dyDescent="0.2">
      <c r="A119" s="138">
        <v>42773</v>
      </c>
      <c r="B119" s="221">
        <v>249.99849999999998</v>
      </c>
      <c r="C119" s="118" t="s">
        <v>137</v>
      </c>
      <c r="D119" s="118" t="s">
        <v>50</v>
      </c>
      <c r="E119" s="212" t="s">
        <v>43</v>
      </c>
      <c r="F119" s="242"/>
      <c r="G119" s="138"/>
      <c r="H119" s="138"/>
    </row>
    <row r="120" spans="1:8" s="118" customFormat="1" x14ac:dyDescent="0.2">
      <c r="A120" s="243">
        <v>42788</v>
      </c>
      <c r="B120" s="221">
        <v>482.79700000000003</v>
      </c>
      <c r="C120" s="118" t="s">
        <v>42</v>
      </c>
      <c r="D120" s="118" t="s">
        <v>50</v>
      </c>
      <c r="E120" s="212" t="s">
        <v>17</v>
      </c>
      <c r="F120" s="242"/>
      <c r="G120" s="138"/>
      <c r="H120" s="138"/>
    </row>
    <row r="121" spans="1:8" s="118" customFormat="1" x14ac:dyDescent="0.2">
      <c r="A121" s="138">
        <v>42793</v>
      </c>
      <c r="B121" s="221">
        <v>249.80299999999997</v>
      </c>
      <c r="C121" s="118" t="s">
        <v>42</v>
      </c>
      <c r="D121" s="118" t="s">
        <v>50</v>
      </c>
      <c r="E121" s="212" t="s">
        <v>17</v>
      </c>
      <c r="F121" s="242"/>
      <c r="G121" s="138"/>
      <c r="H121" s="138"/>
    </row>
    <row r="122" spans="1:8" s="118" customFormat="1" x14ac:dyDescent="0.2">
      <c r="A122" s="138">
        <v>42801</v>
      </c>
      <c r="B122" s="221">
        <v>232.19649999999999</v>
      </c>
      <c r="C122" s="118" t="s">
        <v>42</v>
      </c>
      <c r="D122" s="118" t="s">
        <v>50</v>
      </c>
      <c r="E122" s="212" t="s">
        <v>17</v>
      </c>
      <c r="F122" s="242"/>
      <c r="G122" s="138"/>
      <c r="H122" s="138"/>
    </row>
    <row r="123" spans="1:8" s="118" customFormat="1" x14ac:dyDescent="0.2">
      <c r="A123" s="138">
        <v>42807</v>
      </c>
      <c r="B123" s="221">
        <v>354.803</v>
      </c>
      <c r="C123" s="118" t="s">
        <v>42</v>
      </c>
      <c r="D123" s="118" t="s">
        <v>50</v>
      </c>
      <c r="E123" s="212" t="s">
        <v>17</v>
      </c>
      <c r="F123" s="242"/>
      <c r="G123" s="138"/>
    </row>
    <row r="124" spans="1:8" s="118" customFormat="1" x14ac:dyDescent="0.2">
      <c r="A124" s="138">
        <v>42814</v>
      </c>
      <c r="B124" s="221">
        <v>392.20550000000003</v>
      </c>
      <c r="C124" s="118" t="s">
        <v>42</v>
      </c>
      <c r="D124" s="118" t="s">
        <v>50</v>
      </c>
      <c r="E124" s="212" t="s">
        <v>17</v>
      </c>
      <c r="F124" s="242"/>
      <c r="G124" s="138"/>
      <c r="H124" s="138"/>
    </row>
    <row r="125" spans="1:8" s="118" customFormat="1" x14ac:dyDescent="0.2">
      <c r="A125" s="138">
        <v>42823</v>
      </c>
      <c r="B125" s="221">
        <v>425.00099999999998</v>
      </c>
      <c r="C125" s="118" t="s">
        <v>42</v>
      </c>
      <c r="D125" s="118" t="s">
        <v>50</v>
      </c>
      <c r="E125" s="212" t="s">
        <v>17</v>
      </c>
      <c r="F125" s="242"/>
      <c r="G125" s="138"/>
      <c r="H125" s="138"/>
    </row>
    <row r="126" spans="1:8" s="118" customFormat="1" x14ac:dyDescent="0.2">
      <c r="A126" s="145">
        <v>42844</v>
      </c>
      <c r="B126" s="221">
        <v>562.39599999999996</v>
      </c>
      <c r="C126" s="118" t="s">
        <v>42</v>
      </c>
      <c r="D126" s="118" t="s">
        <v>50</v>
      </c>
      <c r="E126" s="212" t="s">
        <v>17</v>
      </c>
      <c r="F126" s="242"/>
      <c r="G126" s="138"/>
      <c r="H126" s="138"/>
    </row>
    <row r="127" spans="1:8" s="230" customFormat="1" x14ac:dyDescent="0.2">
      <c r="A127" s="145">
        <v>42871</v>
      </c>
      <c r="B127" s="221">
        <v>641.399</v>
      </c>
      <c r="C127" s="118" t="s">
        <v>42</v>
      </c>
      <c r="D127" s="118" t="s">
        <v>50</v>
      </c>
      <c r="E127" s="212" t="s">
        <v>17</v>
      </c>
      <c r="F127" s="242"/>
      <c r="G127" s="229"/>
    </row>
    <row r="128" spans="1:8" s="118" customFormat="1" x14ac:dyDescent="0.2">
      <c r="A128" s="243">
        <v>42877</v>
      </c>
      <c r="B128" s="245">
        <v>314.80500000000001</v>
      </c>
      <c r="C128" s="118" t="s">
        <v>42</v>
      </c>
      <c r="D128" s="118" t="s">
        <v>50</v>
      </c>
      <c r="E128" s="212" t="s">
        <v>17</v>
      </c>
      <c r="F128" s="240"/>
      <c r="G128" s="239"/>
    </row>
    <row r="129" spans="1:8" s="230" customFormat="1" x14ac:dyDescent="0.2">
      <c r="A129" s="243">
        <v>42881</v>
      </c>
      <c r="B129" s="221">
        <v>578.40399999999988</v>
      </c>
      <c r="C129" s="118" t="s">
        <v>134</v>
      </c>
      <c r="D129" s="118" t="s">
        <v>50</v>
      </c>
      <c r="E129" s="212" t="s">
        <v>43</v>
      </c>
      <c r="F129" s="240"/>
      <c r="G129" s="229"/>
    </row>
    <row r="130" spans="1:8" s="230" customFormat="1" x14ac:dyDescent="0.2">
      <c r="A130" s="138">
        <v>42898</v>
      </c>
      <c r="B130" s="221">
        <v>157.69949999999997</v>
      </c>
      <c r="C130" s="118" t="s">
        <v>42</v>
      </c>
      <c r="D130" s="118" t="s">
        <v>50</v>
      </c>
      <c r="E130" s="212" t="s">
        <v>17</v>
      </c>
      <c r="F130" s="242"/>
      <c r="G130" s="229"/>
    </row>
    <row r="131" spans="1:8" s="230" customFormat="1" x14ac:dyDescent="0.2">
      <c r="A131" s="138">
        <v>42900</v>
      </c>
      <c r="B131" s="221">
        <v>388</v>
      </c>
      <c r="C131" s="118" t="s">
        <v>42</v>
      </c>
      <c r="D131" s="118" t="s">
        <v>50</v>
      </c>
      <c r="E131" s="212" t="s">
        <v>17</v>
      </c>
      <c r="F131" s="242"/>
      <c r="G131" s="229"/>
    </row>
    <row r="132" spans="1:8" s="230" customFormat="1" x14ac:dyDescent="0.2">
      <c r="A132" s="243">
        <v>42916</v>
      </c>
      <c r="B132" s="221">
        <v>732</v>
      </c>
      <c r="C132" s="118" t="s">
        <v>42</v>
      </c>
      <c r="D132" s="118" t="s">
        <v>50</v>
      </c>
      <c r="E132" s="212" t="s">
        <v>17</v>
      </c>
      <c r="F132" s="240"/>
      <c r="G132" s="229"/>
    </row>
    <row r="133" spans="1:8" s="118" customFormat="1" x14ac:dyDescent="0.2">
      <c r="A133" s="216"/>
      <c r="B133" s="171"/>
      <c r="C133" s="214"/>
      <c r="D133" s="214"/>
      <c r="E133" s="212"/>
      <c r="F133" s="218"/>
      <c r="G133" s="138"/>
    </row>
    <row r="134" spans="1:8" s="118" customFormat="1" x14ac:dyDescent="0.2">
      <c r="A134" s="216"/>
      <c r="B134" s="171"/>
      <c r="C134" s="214"/>
      <c r="D134" s="214"/>
      <c r="E134" s="212"/>
      <c r="F134" s="218"/>
      <c r="G134" s="138"/>
    </row>
    <row r="135" spans="1:8" s="118" customFormat="1" x14ac:dyDescent="0.2">
      <c r="A135" s="113" t="s">
        <v>22</v>
      </c>
      <c r="B135" s="127">
        <f>SUM(B104:B132)</f>
        <v>11267.622000000001</v>
      </c>
      <c r="C135" s="7"/>
      <c r="D135" s="7"/>
      <c r="E135" s="114"/>
      <c r="F135" s="41"/>
      <c r="G135" s="138"/>
    </row>
    <row r="136" spans="1:8" s="118" customFormat="1" x14ac:dyDescent="0.2">
      <c r="A136" s="113"/>
      <c r="B136" s="127"/>
      <c r="C136" s="7"/>
      <c r="D136" s="7"/>
      <c r="E136" s="114"/>
      <c r="F136" s="41"/>
      <c r="G136" s="138"/>
    </row>
    <row r="137" spans="1:8" s="7" customFormat="1" x14ac:dyDescent="0.2">
      <c r="A137" s="113"/>
      <c r="B137" s="127"/>
      <c r="E137" s="114"/>
      <c r="F137" s="41"/>
      <c r="G137" s="137"/>
      <c r="H137" s="41"/>
    </row>
    <row r="138" spans="1:8" s="7" customFormat="1" x14ac:dyDescent="0.2">
      <c r="A138" s="113"/>
      <c r="B138" s="127"/>
      <c r="E138" s="114"/>
      <c r="F138" s="41"/>
      <c r="G138" s="137"/>
      <c r="H138" s="41"/>
    </row>
    <row r="139" spans="1:8" s="50" customFormat="1" x14ac:dyDescent="0.2">
      <c r="A139" s="246">
        <v>42555</v>
      </c>
      <c r="B139" s="221">
        <v>224.50299999999999</v>
      </c>
      <c r="C139" s="50" t="s">
        <v>42</v>
      </c>
      <c r="D139" s="50" t="s">
        <v>90</v>
      </c>
      <c r="E139" s="213" t="s">
        <v>17</v>
      </c>
      <c r="F139" s="242"/>
      <c r="G139" s="239"/>
    </row>
    <row r="140" spans="1:8" s="50" customFormat="1" x14ac:dyDescent="0.2">
      <c r="A140" s="246">
        <v>42571</v>
      </c>
      <c r="B140" s="221">
        <v>421.00349999999992</v>
      </c>
      <c r="C140" s="50" t="s">
        <v>42</v>
      </c>
      <c r="D140" s="50" t="s">
        <v>91</v>
      </c>
      <c r="E140" s="213" t="s">
        <v>17</v>
      </c>
      <c r="F140" s="242"/>
      <c r="G140" s="239"/>
    </row>
    <row r="141" spans="1:8" s="50" customFormat="1" x14ac:dyDescent="0.2">
      <c r="A141" s="246">
        <v>42584</v>
      </c>
      <c r="B141" s="221">
        <v>421.00349999999992</v>
      </c>
      <c r="C141" s="50" t="s">
        <v>42</v>
      </c>
      <c r="D141" s="50" t="s">
        <v>91</v>
      </c>
      <c r="E141" s="213" t="s">
        <v>17</v>
      </c>
      <c r="F141" s="242"/>
      <c r="G141" s="239"/>
    </row>
    <row r="142" spans="1:8" s="50" customFormat="1" x14ac:dyDescent="0.2">
      <c r="A142" s="246">
        <v>42597</v>
      </c>
      <c r="B142" s="221">
        <v>230.00049999999999</v>
      </c>
      <c r="C142" s="50" t="s">
        <v>42</v>
      </c>
      <c r="D142" s="50" t="s">
        <v>123</v>
      </c>
      <c r="E142" s="213" t="s">
        <v>17</v>
      </c>
      <c r="F142" s="242"/>
      <c r="G142" s="239"/>
    </row>
    <row r="143" spans="1:8" s="50" customFormat="1" x14ac:dyDescent="0.2">
      <c r="A143" s="246">
        <v>42604</v>
      </c>
      <c r="B143" s="221">
        <v>471.99900000000002</v>
      </c>
      <c r="C143" s="50" t="s">
        <v>42</v>
      </c>
      <c r="D143" s="50" t="s">
        <v>124</v>
      </c>
      <c r="E143" s="213" t="s">
        <v>17</v>
      </c>
      <c r="F143" s="242"/>
      <c r="G143" s="239"/>
    </row>
    <row r="144" spans="1:8" s="50" customFormat="1" x14ac:dyDescent="0.2">
      <c r="A144" s="246">
        <v>42625</v>
      </c>
      <c r="B144" s="221">
        <v>236.00299999999999</v>
      </c>
      <c r="C144" s="50" t="s">
        <v>42</v>
      </c>
      <c r="D144" s="50" t="s">
        <v>90</v>
      </c>
      <c r="E144" s="213" t="s">
        <v>17</v>
      </c>
      <c r="F144" s="242"/>
      <c r="G144" s="239"/>
    </row>
    <row r="145" spans="1:7" s="50" customFormat="1" x14ac:dyDescent="0.2">
      <c r="A145" s="246">
        <v>42646</v>
      </c>
      <c r="B145" s="221">
        <v>236.00299999999999</v>
      </c>
      <c r="C145" s="50" t="s">
        <v>42</v>
      </c>
      <c r="D145" s="50" t="s">
        <v>90</v>
      </c>
      <c r="E145" s="213" t="s">
        <v>17</v>
      </c>
      <c r="F145" s="242"/>
      <c r="G145" s="239"/>
    </row>
    <row r="146" spans="1:7" s="50" customFormat="1" x14ac:dyDescent="0.2">
      <c r="A146" s="246">
        <v>42660</v>
      </c>
      <c r="B146" s="221">
        <v>370.00099999999998</v>
      </c>
      <c r="C146" s="50" t="s">
        <v>42</v>
      </c>
      <c r="D146" s="50" t="s">
        <v>91</v>
      </c>
      <c r="E146" s="213" t="s">
        <v>17</v>
      </c>
      <c r="F146" s="242"/>
      <c r="G146" s="239"/>
    </row>
    <row r="147" spans="1:7" s="50" customFormat="1" x14ac:dyDescent="0.2">
      <c r="A147" s="246">
        <v>42670</v>
      </c>
      <c r="B147" s="221">
        <v>185.00049999999999</v>
      </c>
      <c r="C147" s="50" t="s">
        <v>42</v>
      </c>
      <c r="D147" s="50" t="s">
        <v>90</v>
      </c>
      <c r="E147" s="213" t="s">
        <v>17</v>
      </c>
      <c r="F147" s="242"/>
      <c r="G147" s="239"/>
    </row>
    <row r="148" spans="1:7" s="50" customFormat="1" x14ac:dyDescent="0.2">
      <c r="A148" s="246">
        <v>42676</v>
      </c>
      <c r="B148" s="221">
        <v>185.00049999999999</v>
      </c>
      <c r="C148" s="50" t="s">
        <v>42</v>
      </c>
      <c r="D148" s="50" t="s">
        <v>90</v>
      </c>
      <c r="E148" s="213" t="s">
        <v>17</v>
      </c>
      <c r="F148" s="242"/>
      <c r="G148" s="239"/>
    </row>
    <row r="149" spans="1:7" s="50" customFormat="1" x14ac:dyDescent="0.2">
      <c r="A149" s="246">
        <v>42695</v>
      </c>
      <c r="B149" s="221">
        <v>185.00049999999999</v>
      </c>
      <c r="C149" s="50" t="s">
        <v>42</v>
      </c>
      <c r="D149" s="50" t="s">
        <v>90</v>
      </c>
      <c r="E149" s="213" t="s">
        <v>17</v>
      </c>
      <c r="F149" s="242"/>
      <c r="G149" s="239"/>
    </row>
    <row r="150" spans="1:7" s="50" customFormat="1" x14ac:dyDescent="0.2">
      <c r="A150" s="246">
        <v>42716</v>
      </c>
      <c r="B150" s="221">
        <f>185.0005+44</f>
        <v>229.00049999999999</v>
      </c>
      <c r="C150" s="50" t="s">
        <v>42</v>
      </c>
      <c r="D150" s="50" t="s">
        <v>123</v>
      </c>
      <c r="E150" s="213" t="s">
        <v>17</v>
      </c>
      <c r="F150" s="242"/>
      <c r="G150" s="239"/>
    </row>
    <row r="151" spans="1:7" s="50" customFormat="1" x14ac:dyDescent="0.2">
      <c r="A151" s="246">
        <v>42761</v>
      </c>
      <c r="B151" s="221">
        <v>195</v>
      </c>
      <c r="C151" s="50" t="s">
        <v>42</v>
      </c>
      <c r="D151" s="50" t="s">
        <v>90</v>
      </c>
      <c r="E151" s="213" t="s">
        <v>17</v>
      </c>
      <c r="F151" s="242"/>
      <c r="G151" s="239"/>
    </row>
    <row r="152" spans="1:7" s="50" customFormat="1" x14ac:dyDescent="0.2">
      <c r="A152" s="246">
        <v>42768</v>
      </c>
      <c r="B152" s="221">
        <v>295.99849999999998</v>
      </c>
      <c r="C152" s="50" t="s">
        <v>42</v>
      </c>
      <c r="D152" s="50" t="s">
        <v>90</v>
      </c>
      <c r="E152" s="213" t="s">
        <v>17</v>
      </c>
      <c r="F152" s="242"/>
      <c r="G152" s="239"/>
    </row>
    <row r="153" spans="1:7" s="50" customFormat="1" x14ac:dyDescent="0.2">
      <c r="A153" s="246" t="s">
        <v>85</v>
      </c>
      <c r="B153" s="221">
        <v>550</v>
      </c>
      <c r="C153" s="50" t="s">
        <v>42</v>
      </c>
      <c r="D153" s="50" t="s">
        <v>124</v>
      </c>
      <c r="E153" s="213" t="s">
        <v>17</v>
      </c>
      <c r="F153" s="242"/>
      <c r="G153" s="239"/>
    </row>
    <row r="154" spans="1:7" s="50" customFormat="1" x14ac:dyDescent="0.2">
      <c r="A154" s="223">
        <v>42788</v>
      </c>
      <c r="B154" s="236">
        <v>248.99799999999999</v>
      </c>
      <c r="C154" s="50" t="s">
        <v>42</v>
      </c>
      <c r="D154" s="50" t="s">
        <v>90</v>
      </c>
      <c r="E154" s="213" t="s">
        <v>17</v>
      </c>
      <c r="F154" s="242"/>
      <c r="G154" s="239"/>
    </row>
    <row r="155" spans="1:7" s="50" customFormat="1" x14ac:dyDescent="0.2">
      <c r="A155" s="246" t="s">
        <v>86</v>
      </c>
      <c r="B155" s="221">
        <v>510.00200000000001</v>
      </c>
      <c r="C155" s="50" t="s">
        <v>42</v>
      </c>
      <c r="D155" s="50" t="s">
        <v>91</v>
      </c>
      <c r="E155" s="213" t="s">
        <v>17</v>
      </c>
      <c r="F155" s="242"/>
      <c r="G155" s="239"/>
    </row>
    <row r="156" spans="1:7" s="50" customFormat="1" x14ac:dyDescent="0.2">
      <c r="A156" s="246">
        <v>42816</v>
      </c>
      <c r="B156" s="221">
        <v>309</v>
      </c>
      <c r="C156" s="50" t="s">
        <v>42</v>
      </c>
      <c r="D156" s="50" t="s">
        <v>90</v>
      </c>
      <c r="E156" s="213" t="s">
        <v>17</v>
      </c>
      <c r="F156" s="242"/>
      <c r="G156" s="239"/>
    </row>
    <row r="157" spans="1:7" s="50" customFormat="1" x14ac:dyDescent="0.2">
      <c r="A157" s="246">
        <v>42824</v>
      </c>
      <c r="B157" s="221">
        <v>244.99599999999998</v>
      </c>
      <c r="C157" s="50" t="s">
        <v>42</v>
      </c>
      <c r="D157" s="50" t="s">
        <v>90</v>
      </c>
      <c r="E157" s="213" t="s">
        <v>17</v>
      </c>
      <c r="F157" s="242"/>
      <c r="G157" s="239"/>
    </row>
    <row r="158" spans="1:7" s="50" customFormat="1" x14ac:dyDescent="0.2">
      <c r="A158" s="246" t="s">
        <v>87</v>
      </c>
      <c r="B158" s="221">
        <v>281.89999999999998</v>
      </c>
      <c r="C158" s="50" t="s">
        <v>42</v>
      </c>
      <c r="D158" s="50" t="s">
        <v>123</v>
      </c>
      <c r="E158" s="213" t="s">
        <v>17</v>
      </c>
      <c r="F158" s="242"/>
      <c r="G158" s="239"/>
    </row>
    <row r="159" spans="1:7" s="50" customFormat="1" x14ac:dyDescent="0.2">
      <c r="A159" s="246" t="s">
        <v>88</v>
      </c>
      <c r="B159" s="221">
        <v>331.89600000000002</v>
      </c>
      <c r="C159" s="50" t="s">
        <v>42</v>
      </c>
      <c r="D159" s="50" t="s">
        <v>123</v>
      </c>
      <c r="E159" s="213" t="s">
        <v>17</v>
      </c>
      <c r="F159" s="242"/>
      <c r="G159" s="239"/>
    </row>
    <row r="160" spans="1:7" s="50" customFormat="1" x14ac:dyDescent="0.2">
      <c r="A160" s="247" t="s">
        <v>104</v>
      </c>
      <c r="B160" s="222">
        <v>298.5</v>
      </c>
      <c r="C160" s="50" t="s">
        <v>42</v>
      </c>
      <c r="D160" s="50" t="s">
        <v>90</v>
      </c>
      <c r="E160" s="213" t="s">
        <v>17</v>
      </c>
      <c r="F160" s="240"/>
      <c r="G160" s="239"/>
    </row>
    <row r="161" spans="1:7" s="50" customFormat="1" x14ac:dyDescent="0.2">
      <c r="A161" s="247" t="s">
        <v>102</v>
      </c>
      <c r="B161" s="222">
        <v>424.5</v>
      </c>
      <c r="C161" s="50" t="s">
        <v>42</v>
      </c>
      <c r="D161" s="50" t="s">
        <v>91</v>
      </c>
      <c r="E161" s="213" t="s">
        <v>17</v>
      </c>
      <c r="F161" s="240"/>
      <c r="G161" s="239"/>
    </row>
    <row r="162" spans="1:7" s="50" customFormat="1" x14ac:dyDescent="0.2">
      <c r="A162" s="247" t="s">
        <v>95</v>
      </c>
      <c r="B162" s="222">
        <v>390</v>
      </c>
      <c r="C162" s="50" t="s">
        <v>42</v>
      </c>
      <c r="D162" s="50" t="s">
        <v>91</v>
      </c>
      <c r="E162" s="213" t="s">
        <v>17</v>
      </c>
      <c r="F162" s="240"/>
      <c r="G162" s="239"/>
    </row>
    <row r="163" spans="1:7" s="50" customFormat="1" x14ac:dyDescent="0.2">
      <c r="A163" s="247" t="s">
        <v>103</v>
      </c>
      <c r="B163" s="222">
        <v>538</v>
      </c>
      <c r="C163" s="50" t="s">
        <v>42</v>
      </c>
      <c r="D163" s="50" t="s">
        <v>91</v>
      </c>
      <c r="E163" s="213" t="s">
        <v>17</v>
      </c>
      <c r="F163" s="240"/>
      <c r="G163" s="239"/>
    </row>
    <row r="164" spans="1:7" s="118" customFormat="1" ht="15" x14ac:dyDescent="0.25">
      <c r="A164" s="145"/>
      <c r="B164" s="208"/>
      <c r="C164" s="17"/>
      <c r="D164" s="17"/>
      <c r="E164" s="119"/>
      <c r="F164" s="207"/>
      <c r="G164" s="185"/>
    </row>
    <row r="165" spans="1:7" s="41" customFormat="1" ht="15" x14ac:dyDescent="0.25">
      <c r="A165" s="145"/>
      <c r="B165" s="171"/>
      <c r="C165" s="17"/>
      <c r="D165" s="17"/>
      <c r="E165" s="119"/>
      <c r="F165" s="209"/>
      <c r="G165" s="185"/>
    </row>
    <row r="166" spans="1:7" s="41" customFormat="1" x14ac:dyDescent="0.2">
      <c r="A166" s="145"/>
      <c r="B166" s="171"/>
      <c r="C166" s="17"/>
      <c r="D166" s="17"/>
      <c r="E166" s="119"/>
      <c r="F166" s="210"/>
      <c r="G166" s="137"/>
    </row>
    <row r="167" spans="1:7" s="41" customFormat="1" x14ac:dyDescent="0.2">
      <c r="A167" s="113" t="s">
        <v>41</v>
      </c>
      <c r="B167" s="127">
        <f>SUM(B139:B165)</f>
        <v>8013.3089999999993</v>
      </c>
      <c r="C167" s="7"/>
      <c r="D167" s="7"/>
      <c r="E167" s="114"/>
      <c r="G167" s="137"/>
    </row>
    <row r="168" spans="1:7" s="41" customFormat="1" x14ac:dyDescent="0.2">
      <c r="A168" s="113"/>
      <c r="B168" s="116"/>
      <c r="C168" s="7"/>
      <c r="D168" s="7"/>
      <c r="E168" s="114"/>
      <c r="G168" s="137"/>
    </row>
    <row r="169" spans="1:7" s="7" customFormat="1" x14ac:dyDescent="0.2">
      <c r="A169" s="113"/>
      <c r="E169" s="114"/>
      <c r="F169" s="41"/>
      <c r="G169" s="137"/>
    </row>
    <row r="170" spans="1:7" s="7" customFormat="1" x14ac:dyDescent="0.2">
      <c r="A170" s="113"/>
      <c r="C170" s="7" t="s">
        <v>18</v>
      </c>
      <c r="E170" s="114"/>
      <c r="F170" s="41"/>
      <c r="G170" s="137"/>
    </row>
    <row r="171" spans="1:7" s="7" customFormat="1" x14ac:dyDescent="0.2">
      <c r="A171" s="219" t="s">
        <v>66</v>
      </c>
      <c r="B171" s="208">
        <v>203.50399999999999</v>
      </c>
      <c r="C171" s="220" t="s">
        <v>126</v>
      </c>
      <c r="D171" s="164" t="s">
        <v>18</v>
      </c>
      <c r="E171" s="165"/>
      <c r="F171" s="234"/>
      <c r="G171" s="137"/>
    </row>
    <row r="172" spans="1:7" s="7" customFormat="1" x14ac:dyDescent="0.2">
      <c r="A172" s="219" t="s">
        <v>67</v>
      </c>
      <c r="B172" s="208">
        <v>402.60349999999994</v>
      </c>
      <c r="C172" s="220" t="s">
        <v>126</v>
      </c>
      <c r="D172" s="164" t="s">
        <v>18</v>
      </c>
      <c r="E172" s="165"/>
      <c r="F172" s="234"/>
      <c r="G172" s="137"/>
    </row>
    <row r="173" spans="1:7" s="7" customFormat="1" x14ac:dyDescent="0.2">
      <c r="A173" s="219" t="s">
        <v>69</v>
      </c>
      <c r="B173" s="221">
        <f>69.736+30.3</f>
        <v>100.036</v>
      </c>
      <c r="C173" s="220" t="s">
        <v>126</v>
      </c>
      <c r="D173" s="164" t="s">
        <v>18</v>
      </c>
      <c r="E173" s="165"/>
      <c r="F173" s="234"/>
      <c r="G173" s="239"/>
    </row>
    <row r="174" spans="1:7" s="7" customFormat="1" x14ac:dyDescent="0.2">
      <c r="A174" s="219" t="s">
        <v>70</v>
      </c>
      <c r="B174" s="208">
        <v>268.51349999999996</v>
      </c>
      <c r="C174" s="220" t="s">
        <v>126</v>
      </c>
      <c r="D174" s="164" t="s">
        <v>18</v>
      </c>
      <c r="E174" s="165"/>
      <c r="F174" s="234"/>
      <c r="G174" s="239"/>
    </row>
    <row r="175" spans="1:7" s="7" customFormat="1" x14ac:dyDescent="0.2">
      <c r="A175" s="219" t="s">
        <v>71</v>
      </c>
      <c r="B175" s="208">
        <v>244.63949999999997</v>
      </c>
      <c r="C175" s="220" t="s">
        <v>126</v>
      </c>
      <c r="D175" s="164" t="s">
        <v>18</v>
      </c>
      <c r="E175" s="165"/>
      <c r="F175" s="234"/>
      <c r="G175" s="239"/>
    </row>
    <row r="176" spans="1:7" s="7" customFormat="1" x14ac:dyDescent="0.2">
      <c r="A176" s="219" t="s">
        <v>72</v>
      </c>
      <c r="B176" s="208">
        <v>131.00799999999998</v>
      </c>
      <c r="C176" s="220" t="s">
        <v>126</v>
      </c>
      <c r="D176" s="164" t="s">
        <v>18</v>
      </c>
      <c r="E176" s="165"/>
      <c r="F176" s="234"/>
      <c r="G176" s="239"/>
    </row>
    <row r="177" spans="1:7" s="7" customFormat="1" x14ac:dyDescent="0.2">
      <c r="A177" s="219" t="s">
        <v>74</v>
      </c>
      <c r="B177" s="221">
        <v>41.6875</v>
      </c>
      <c r="C177" s="220" t="s">
        <v>126</v>
      </c>
      <c r="D177" s="164" t="s">
        <v>18</v>
      </c>
      <c r="E177" s="165"/>
      <c r="F177" s="234"/>
      <c r="G177" s="239"/>
    </row>
    <row r="178" spans="1:7" s="7" customFormat="1" x14ac:dyDescent="0.2">
      <c r="A178" s="219" t="s">
        <v>75</v>
      </c>
      <c r="B178" s="208">
        <v>270.05450000000002</v>
      </c>
      <c r="C178" s="220" t="s">
        <v>126</v>
      </c>
      <c r="D178" s="164" t="s">
        <v>18</v>
      </c>
      <c r="E178" s="165"/>
      <c r="F178" s="234"/>
      <c r="G178" s="239"/>
    </row>
    <row r="179" spans="1:7" s="7" customFormat="1" x14ac:dyDescent="0.2">
      <c r="A179" s="219" t="s">
        <v>76</v>
      </c>
      <c r="B179" s="208">
        <v>241.99449999999999</v>
      </c>
      <c r="C179" s="220" t="s">
        <v>126</v>
      </c>
      <c r="D179" s="164" t="s">
        <v>18</v>
      </c>
      <c r="E179" s="165"/>
      <c r="F179" s="234"/>
      <c r="G179" s="239"/>
    </row>
    <row r="180" spans="1:7" s="7" customFormat="1" x14ac:dyDescent="0.2">
      <c r="A180" s="219" t="s">
        <v>77</v>
      </c>
      <c r="B180" s="221">
        <v>84.145499999999998</v>
      </c>
      <c r="C180" s="220" t="s">
        <v>126</v>
      </c>
      <c r="D180" s="164" t="s">
        <v>18</v>
      </c>
      <c r="E180" s="165"/>
      <c r="F180" s="234"/>
      <c r="G180" s="239"/>
    </row>
    <row r="181" spans="1:7" s="7" customFormat="1" x14ac:dyDescent="0.2">
      <c r="A181" s="219" t="s">
        <v>94</v>
      </c>
      <c r="B181" s="222">
        <v>437.69</v>
      </c>
      <c r="C181" s="220" t="s">
        <v>126</v>
      </c>
      <c r="D181" s="164" t="s">
        <v>18</v>
      </c>
      <c r="E181" s="165"/>
      <c r="F181" s="240"/>
    </row>
    <row r="182" spans="1:7" s="7" customFormat="1" x14ac:dyDescent="0.2">
      <c r="A182" s="219" t="s">
        <v>103</v>
      </c>
      <c r="B182" s="222">
        <v>291.17</v>
      </c>
      <c r="C182" s="220" t="s">
        <v>126</v>
      </c>
      <c r="D182" s="164" t="s">
        <v>18</v>
      </c>
      <c r="E182" s="165"/>
      <c r="F182" s="240"/>
    </row>
    <row r="183" spans="1:7" s="41" customFormat="1" x14ac:dyDescent="0.2">
      <c r="A183" s="164"/>
      <c r="B183" s="172"/>
      <c r="C183" s="211"/>
      <c r="D183" s="164"/>
      <c r="E183" s="165"/>
      <c r="G183" s="137"/>
    </row>
    <row r="184" spans="1:7" s="7" customFormat="1" x14ac:dyDescent="0.2">
      <c r="A184" s="160" t="s">
        <v>23</v>
      </c>
      <c r="B184" s="161">
        <f>SUM(B171:B183)</f>
        <v>2717.0464999999999</v>
      </c>
      <c r="C184" s="164"/>
      <c r="D184" s="164"/>
      <c r="E184" s="165"/>
      <c r="F184" s="41"/>
      <c r="G184" s="137"/>
    </row>
    <row r="185" spans="1:7" s="7" customFormat="1" x14ac:dyDescent="0.2">
      <c r="A185" s="113"/>
      <c r="E185" s="114"/>
      <c r="F185" s="41"/>
      <c r="G185" s="137"/>
    </row>
    <row r="186" spans="1:7" s="7" customFormat="1" x14ac:dyDescent="0.2">
      <c r="A186" s="113"/>
      <c r="C186" s="7" t="s">
        <v>92</v>
      </c>
      <c r="E186" s="114"/>
      <c r="F186" s="41"/>
      <c r="G186" s="137"/>
    </row>
    <row r="187" spans="1:7" s="7" customFormat="1" x14ac:dyDescent="0.2">
      <c r="A187" s="188"/>
      <c r="B187" s="182"/>
      <c r="D187" s="45"/>
      <c r="E187" s="54"/>
      <c r="F187" s="203"/>
      <c r="G187" s="137"/>
    </row>
    <row r="188" spans="1:7" s="7" customFormat="1" x14ac:dyDescent="0.2">
      <c r="A188" s="223">
        <v>42887</v>
      </c>
      <c r="B188" s="248">
        <v>8.1999999999999993</v>
      </c>
      <c r="C188" s="225" t="s">
        <v>127</v>
      </c>
      <c r="D188" s="225" t="s">
        <v>105</v>
      </c>
      <c r="E188" s="233" t="s">
        <v>17</v>
      </c>
      <c r="F188" s="240"/>
      <c r="G188" s="137"/>
    </row>
    <row r="189" spans="1:7" s="7" customFormat="1" x14ac:dyDescent="0.2">
      <c r="A189" s="113"/>
      <c r="B189" s="200"/>
      <c r="E189" s="114"/>
      <c r="F189" s="199"/>
      <c r="G189" s="137"/>
    </row>
    <row r="190" spans="1:7" s="7" customFormat="1" x14ac:dyDescent="0.2">
      <c r="A190" s="113"/>
      <c r="B190" s="200"/>
      <c r="E190" s="114"/>
      <c r="F190" s="199"/>
      <c r="G190" s="137"/>
    </row>
    <row r="191" spans="1:7" s="7" customFormat="1" x14ac:dyDescent="0.2">
      <c r="A191" s="160" t="s">
        <v>93</v>
      </c>
      <c r="B191" s="161">
        <f>SUM(B187:B190)</f>
        <v>8.1999999999999993</v>
      </c>
      <c r="E191" s="114"/>
      <c r="F191" s="199"/>
      <c r="G191" s="137"/>
    </row>
    <row r="192" spans="1:7" s="7" customFormat="1" x14ac:dyDescent="0.2">
      <c r="A192" s="113"/>
      <c r="B192" s="200"/>
      <c r="E192" s="114"/>
      <c r="F192" s="199"/>
      <c r="G192" s="137"/>
    </row>
    <row r="193" spans="1:7" s="7" customFormat="1" x14ac:dyDescent="0.2">
      <c r="A193" s="113"/>
      <c r="B193" s="200"/>
      <c r="C193" s="7" t="s">
        <v>54</v>
      </c>
      <c r="E193" s="114"/>
      <c r="F193" s="199"/>
      <c r="G193" s="137"/>
    </row>
    <row r="194" spans="1:7" s="50" customFormat="1" x14ac:dyDescent="0.2">
      <c r="A194" s="159"/>
      <c r="B194" s="205"/>
      <c r="C194" s="152"/>
      <c r="E194" s="154"/>
      <c r="F194" s="206"/>
      <c r="G194" s="136"/>
    </row>
    <row r="195" spans="1:7" s="45" customFormat="1" x14ac:dyDescent="0.2">
      <c r="A195" s="179"/>
      <c r="B195" s="205"/>
      <c r="E195" s="54"/>
      <c r="F195" s="50"/>
      <c r="G195" s="136"/>
    </row>
    <row r="196" spans="1:7" s="45" customFormat="1" x14ac:dyDescent="0.2">
      <c r="A196" s="179"/>
      <c r="B196" s="205"/>
      <c r="E196" s="54"/>
      <c r="F196" s="50"/>
      <c r="G196" s="136"/>
    </row>
    <row r="197" spans="1:7" s="7" customFormat="1" x14ac:dyDescent="0.2">
      <c r="A197" s="160" t="s">
        <v>55</v>
      </c>
      <c r="B197" s="201">
        <f>SUM(B194:B195)</f>
        <v>0</v>
      </c>
      <c r="E197" s="114"/>
      <c r="F197" s="41"/>
      <c r="G197" s="137"/>
    </row>
    <row r="198" spans="1:7" s="15" customFormat="1" x14ac:dyDescent="0.2">
      <c r="A198" s="27"/>
      <c r="E198" s="28"/>
      <c r="F198" s="17"/>
      <c r="G198" s="139"/>
    </row>
    <row r="199" spans="1:7" s="17" customFormat="1" ht="30" x14ac:dyDescent="0.2">
      <c r="A199" s="77" t="s">
        <v>49</v>
      </c>
      <c r="B199" s="128">
        <f>B97+B135+B167+B184+B43+B25+B191+B197</f>
        <v>31741.047500000001</v>
      </c>
      <c r="C199" s="18"/>
      <c r="D199" s="19"/>
      <c r="E199" s="33"/>
      <c r="G199" s="139"/>
    </row>
    <row r="200" spans="1:7" s="15" customFormat="1" ht="13.5" thickBot="1" x14ac:dyDescent="0.25">
      <c r="A200" s="34"/>
      <c r="B200" s="20" t="s">
        <v>9</v>
      </c>
      <c r="C200" s="21"/>
      <c r="D200" s="21"/>
      <c r="E200" s="35"/>
      <c r="F200" s="17"/>
      <c r="G200" s="139"/>
    </row>
    <row r="201" spans="1:7" x14ac:dyDescent="0.2">
      <c r="A201" s="27"/>
      <c r="B201" s="15"/>
      <c r="C201" s="15"/>
      <c r="D201" s="15"/>
      <c r="E201" s="28"/>
    </row>
    <row r="202" spans="1:7" x14ac:dyDescent="0.2">
      <c r="A202" s="27"/>
      <c r="B202" s="15"/>
      <c r="C202" s="15"/>
      <c r="D202" s="15"/>
      <c r="E202" s="28"/>
    </row>
    <row r="203" spans="1:7" x14ac:dyDescent="0.2">
      <c r="A203" s="27" t="s">
        <v>24</v>
      </c>
      <c r="B203" s="15"/>
      <c r="C203" s="15"/>
      <c r="D203" s="15"/>
      <c r="E203" s="28"/>
    </row>
    <row r="204" spans="1:7" x14ac:dyDescent="0.2">
      <c r="A204" s="27"/>
      <c r="B204" s="15"/>
      <c r="C204" s="15"/>
      <c r="D204" s="15"/>
      <c r="E204" s="28"/>
    </row>
    <row r="205" spans="1:7" x14ac:dyDescent="0.2">
      <c r="A205" s="36"/>
      <c r="B205" s="1"/>
      <c r="C205" s="1"/>
      <c r="D205" s="1"/>
      <c r="E205" s="37"/>
    </row>
  </sheetData>
  <sortState ref="A50:F95">
    <sortCondition ref="A50:A95"/>
  </sortState>
  <pageMargins left="0.7" right="0.7" top="0.75" bottom="0.75" header="0.3" footer="0.3"/>
  <pageSetup paperSize="8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="80" workbookViewId="0">
      <selection activeCell="D13" sqref="D13"/>
    </sheetView>
  </sheetViews>
  <sheetFormatPr defaultColWidth="9.140625" defaultRowHeight="12.75" x14ac:dyDescent="0.2"/>
  <cols>
    <col min="1" max="1" width="23.85546875" style="45" customWidth="1"/>
    <col min="2" max="2" width="23.140625" style="45" customWidth="1"/>
    <col min="3" max="3" width="27.42578125" style="45" customWidth="1"/>
    <col min="4" max="4" width="27.140625" style="45" customWidth="1"/>
    <col min="5" max="5" width="28.140625" style="45" customWidth="1"/>
    <col min="6" max="16384" width="9.140625" style="46"/>
  </cols>
  <sheetData>
    <row r="1" spans="1:5" s="45" customFormat="1" ht="36" customHeight="1" x14ac:dyDescent="0.2">
      <c r="A1" s="97" t="s">
        <v>0</v>
      </c>
      <c r="B1" s="90"/>
      <c r="C1" s="90"/>
      <c r="D1" s="90"/>
      <c r="E1" s="99"/>
    </row>
    <row r="2" spans="1:5" s="7" customFormat="1" ht="35.25" customHeight="1" x14ac:dyDescent="0.2">
      <c r="A2" s="94" t="s">
        <v>2</v>
      </c>
      <c r="B2" s="95"/>
      <c r="C2" s="94" t="s">
        <v>4</v>
      </c>
      <c r="D2" s="95"/>
      <c r="E2" s="95" t="str">
        <f>Travel!D2</f>
        <v>1 July 2016 - 30 June 2017</v>
      </c>
    </row>
    <row r="3" spans="1:5" s="42" customFormat="1" ht="35.25" customHeight="1" x14ac:dyDescent="0.25">
      <c r="A3" s="104" t="s">
        <v>25</v>
      </c>
      <c r="B3" s="105"/>
      <c r="C3" s="105"/>
      <c r="D3" s="105"/>
      <c r="E3" s="106"/>
    </row>
    <row r="4" spans="1:5" s="7" customFormat="1" ht="31.5" x14ac:dyDescent="0.25">
      <c r="A4" s="71" t="s">
        <v>26</v>
      </c>
      <c r="B4" s="72" t="s">
        <v>7</v>
      </c>
      <c r="C4" s="11"/>
      <c r="D4" s="11"/>
      <c r="E4" s="57"/>
    </row>
    <row r="5" spans="1:5" ht="25.5" x14ac:dyDescent="0.2">
      <c r="A5" s="60" t="s">
        <v>8</v>
      </c>
      <c r="B5" s="3" t="s">
        <v>9</v>
      </c>
      <c r="C5" s="3" t="s">
        <v>27</v>
      </c>
      <c r="D5" s="3" t="s">
        <v>28</v>
      </c>
      <c r="E5" s="26" t="s">
        <v>12</v>
      </c>
    </row>
    <row r="6" spans="1:5" x14ac:dyDescent="0.2">
      <c r="A6" s="53"/>
      <c r="E6" s="54"/>
    </row>
    <row r="7" spans="1:5" x14ac:dyDescent="0.2">
      <c r="A7" s="162"/>
      <c r="E7" s="54"/>
    </row>
    <row r="8" spans="1:5" x14ac:dyDescent="0.2">
      <c r="A8" s="122"/>
      <c r="E8" s="54"/>
    </row>
    <row r="9" spans="1:5" x14ac:dyDescent="0.2">
      <c r="A9" s="53"/>
      <c r="E9" s="54"/>
    </row>
    <row r="10" spans="1:5" x14ac:dyDescent="0.2">
      <c r="A10" s="53"/>
      <c r="E10" s="54"/>
    </row>
    <row r="11" spans="1:5" x14ac:dyDescent="0.2">
      <c r="A11" s="53"/>
      <c r="E11" s="54"/>
    </row>
    <row r="12" spans="1:5" x14ac:dyDescent="0.2">
      <c r="A12" s="53"/>
      <c r="E12" s="54"/>
    </row>
    <row r="13" spans="1:5" x14ac:dyDescent="0.2">
      <c r="A13" s="53"/>
      <c r="E13" s="54"/>
    </row>
    <row r="14" spans="1:5" x14ac:dyDescent="0.2">
      <c r="A14" s="53"/>
      <c r="E14" s="54"/>
    </row>
    <row r="15" spans="1:5" ht="11.25" customHeight="1" x14ac:dyDescent="0.2">
      <c r="A15" s="53"/>
      <c r="E15" s="54"/>
    </row>
    <row r="16" spans="1:5" hidden="1" x14ac:dyDescent="0.2">
      <c r="A16" s="53"/>
      <c r="E16" s="54"/>
    </row>
    <row r="17" spans="1:5" s="49" customFormat="1" ht="25.5" customHeight="1" x14ac:dyDescent="0.2">
      <c r="A17" s="53"/>
      <c r="B17" s="45"/>
      <c r="C17" s="45"/>
      <c r="D17" s="45"/>
      <c r="E17" s="54"/>
    </row>
    <row r="18" spans="1:5" ht="31.5" x14ac:dyDescent="0.25">
      <c r="A18" s="78" t="s">
        <v>26</v>
      </c>
      <c r="B18" s="79" t="s">
        <v>13</v>
      </c>
      <c r="C18" s="12"/>
      <c r="D18" s="12"/>
      <c r="E18" s="62"/>
    </row>
    <row r="19" spans="1:5" x14ac:dyDescent="0.2">
      <c r="A19" s="58" t="s">
        <v>8</v>
      </c>
      <c r="B19" s="4" t="s">
        <v>9</v>
      </c>
      <c r="C19" s="4"/>
      <c r="D19" s="4"/>
      <c r="E19" s="59"/>
    </row>
    <row r="20" spans="1:5" x14ac:dyDescent="0.2">
      <c r="A20" s="53"/>
      <c r="E20" s="54"/>
    </row>
    <row r="21" spans="1:5" x14ac:dyDescent="0.2">
      <c r="A21" s="53"/>
      <c r="E21" s="54"/>
    </row>
    <row r="22" spans="1:5" x14ac:dyDescent="0.2">
      <c r="A22" s="53"/>
      <c r="E22" s="54"/>
    </row>
    <row r="23" spans="1:5" x14ac:dyDescent="0.2">
      <c r="A23" s="53"/>
      <c r="E23" s="54"/>
    </row>
    <row r="24" spans="1:5" x14ac:dyDescent="0.2">
      <c r="A24" s="53"/>
      <c r="E24" s="54"/>
    </row>
    <row r="25" spans="1:5" x14ac:dyDescent="0.2">
      <c r="A25" s="53"/>
      <c r="E25" s="54"/>
    </row>
    <row r="26" spans="1:5" s="50" customFormat="1" ht="48" customHeight="1" x14ac:dyDescent="0.2">
      <c r="A26" s="53"/>
      <c r="B26" s="45"/>
      <c r="C26" s="45"/>
      <c r="D26" s="45"/>
      <c r="E26" s="54"/>
    </row>
    <row r="27" spans="1:5" ht="45" x14ac:dyDescent="0.2">
      <c r="A27" s="80" t="s">
        <v>49</v>
      </c>
      <c r="B27" s="63"/>
      <c r="C27" s="64"/>
      <c r="D27" s="65"/>
      <c r="E27" s="66"/>
    </row>
    <row r="28" spans="1:5" x14ac:dyDescent="0.2">
      <c r="A28" s="67"/>
      <c r="B28" s="3" t="s">
        <v>9</v>
      </c>
      <c r="C28" s="68"/>
      <c r="D28" s="68"/>
      <c r="E28" s="69"/>
    </row>
    <row r="29" spans="1:5" x14ac:dyDescent="0.2">
      <c r="A29" s="53"/>
      <c r="E29" s="54"/>
    </row>
    <row r="30" spans="1:5" x14ac:dyDescent="0.2">
      <c r="A30" s="53"/>
      <c r="E30" s="54"/>
    </row>
    <row r="31" spans="1:5" x14ac:dyDescent="0.2">
      <c r="A31" s="53"/>
      <c r="E31" s="54"/>
    </row>
    <row r="32" spans="1:5" x14ac:dyDescent="0.2">
      <c r="A32" s="53"/>
      <c r="E32" s="54"/>
    </row>
    <row r="33" spans="1:5" x14ac:dyDescent="0.2">
      <c r="A33" s="53"/>
      <c r="E33" s="54"/>
    </row>
    <row r="34" spans="1:5" ht="25.5" x14ac:dyDescent="0.2">
      <c r="A34" s="27" t="s">
        <v>24</v>
      </c>
      <c r="E34" s="54"/>
    </row>
    <row r="35" spans="1:5" x14ac:dyDescent="0.2">
      <c r="A35" s="53"/>
      <c r="E35" s="54"/>
    </row>
    <row r="36" spans="1:5" x14ac:dyDescent="0.2">
      <c r="A36" s="53"/>
      <c r="E36" s="54"/>
    </row>
    <row r="37" spans="1:5" x14ac:dyDescent="0.2">
      <c r="A37" s="53"/>
      <c r="E37" s="54"/>
    </row>
    <row r="38" spans="1:5" x14ac:dyDescent="0.2">
      <c r="A38" s="53"/>
      <c r="E38" s="54"/>
    </row>
    <row r="39" spans="1:5" x14ac:dyDescent="0.2">
      <c r="A39" s="53"/>
      <c r="E39" s="54"/>
    </row>
    <row r="40" spans="1:5" x14ac:dyDescent="0.2">
      <c r="A40" s="55"/>
      <c r="B40" s="38"/>
      <c r="C40" s="38"/>
      <c r="D40" s="38"/>
      <c r="E40" s="56"/>
    </row>
  </sheetData>
  <pageMargins left="0.7" right="0.7" top="0.75" bottom="0.75" header="0.3" footer="0.3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zoomScale="80" workbookViewId="0">
      <selection activeCell="B18" sqref="B18"/>
    </sheetView>
  </sheetViews>
  <sheetFormatPr defaultColWidth="9.140625" defaultRowHeight="12.75" x14ac:dyDescent="0.2"/>
  <cols>
    <col min="1" max="1" width="28.28515625" style="81" customWidth="1"/>
    <col min="2" max="2" width="80.85546875" style="81" bestFit="1" customWidth="1"/>
    <col min="3" max="3" width="49" style="81" customWidth="1"/>
    <col min="4" max="4" width="27.140625" style="81" customWidth="1"/>
    <col min="5" max="5" width="28.140625" style="81" customWidth="1"/>
    <col min="6" max="16384" width="9.140625" style="86"/>
  </cols>
  <sheetData>
    <row r="1" spans="1:5" ht="34.5" customHeight="1" x14ac:dyDescent="0.2">
      <c r="A1" s="22" t="s">
        <v>1</v>
      </c>
      <c r="B1" s="5"/>
      <c r="C1" s="5"/>
      <c r="D1" s="5"/>
      <c r="E1" s="23"/>
    </row>
    <row r="2" spans="1:5" ht="30" customHeight="1" x14ac:dyDescent="0.2">
      <c r="A2" s="91" t="s">
        <v>3</v>
      </c>
      <c r="B2" s="98"/>
      <c r="C2" s="93" t="s">
        <v>4</v>
      </c>
      <c r="D2" s="41"/>
      <c r="E2" s="43" t="str">
        <f>Travel!D2</f>
        <v>1 July 2016 - 30 June 2017</v>
      </c>
    </row>
    <row r="3" spans="1:5" ht="18" x14ac:dyDescent="0.2">
      <c r="A3" s="107" t="s">
        <v>29</v>
      </c>
      <c r="B3" s="108"/>
      <c r="C3" s="108"/>
      <c r="D3" s="108"/>
      <c r="E3" s="109"/>
    </row>
    <row r="4" spans="1:5" ht="20.25" customHeight="1" x14ac:dyDescent="0.25">
      <c r="A4" s="71" t="s">
        <v>30</v>
      </c>
      <c r="B4" s="11"/>
      <c r="C4" s="11"/>
      <c r="D4" s="11"/>
      <c r="E4" s="57"/>
    </row>
    <row r="5" spans="1:5" ht="19.5" customHeight="1" x14ac:dyDescent="0.2">
      <c r="A5" s="60" t="s">
        <v>8</v>
      </c>
      <c r="B5" s="3" t="s">
        <v>31</v>
      </c>
      <c r="C5" s="3" t="s">
        <v>32</v>
      </c>
      <c r="D5" s="3" t="s">
        <v>33</v>
      </c>
      <c r="E5" s="26"/>
    </row>
    <row r="6" spans="1:5" x14ac:dyDescent="0.2">
      <c r="A6" s="125"/>
      <c r="B6" s="7"/>
      <c r="C6" s="7"/>
      <c r="D6" s="124"/>
      <c r="E6" s="114"/>
    </row>
    <row r="7" spans="1:5" x14ac:dyDescent="0.2">
      <c r="A7" s="252">
        <v>42814</v>
      </c>
      <c r="B7" s="253" t="s">
        <v>81</v>
      </c>
      <c r="C7" s="253" t="s">
        <v>82</v>
      </c>
      <c r="D7" s="254">
        <v>50</v>
      </c>
      <c r="E7" s="43"/>
    </row>
    <row r="8" spans="1:5" ht="15" x14ac:dyDescent="0.2">
      <c r="A8" s="142"/>
      <c r="B8" s="141"/>
      <c r="C8" s="141"/>
      <c r="D8" s="143"/>
      <c r="E8" s="144"/>
    </row>
    <row r="9" spans="1:5" x14ac:dyDescent="0.2">
      <c r="A9" s="82"/>
      <c r="E9" s="83"/>
    </row>
    <row r="10" spans="1:5" x14ac:dyDescent="0.2">
      <c r="A10" s="82"/>
      <c r="E10" s="83"/>
    </row>
    <row r="11" spans="1:5" s="87" customFormat="1" ht="27" customHeight="1" x14ac:dyDescent="0.25">
      <c r="A11" s="75" t="s">
        <v>34</v>
      </c>
      <c r="B11" s="13"/>
      <c r="C11" s="13"/>
      <c r="D11" s="13"/>
      <c r="E11" s="61"/>
    </row>
    <row r="12" spans="1:5" x14ac:dyDescent="0.2">
      <c r="A12" s="60" t="s">
        <v>8</v>
      </c>
      <c r="B12" s="3" t="s">
        <v>31</v>
      </c>
      <c r="C12" s="3" t="s">
        <v>35</v>
      </c>
      <c r="D12" s="3" t="s">
        <v>36</v>
      </c>
      <c r="E12" s="26"/>
    </row>
    <row r="13" spans="1:5" x14ac:dyDescent="0.2">
      <c r="A13" s="82"/>
      <c r="E13" s="83"/>
    </row>
    <row r="14" spans="1:5" ht="15" x14ac:dyDescent="0.2">
      <c r="A14" s="147"/>
      <c r="B14" s="141"/>
      <c r="C14" s="148"/>
      <c r="D14" s="148"/>
      <c r="E14" s="83"/>
    </row>
    <row r="15" spans="1:5" ht="15" x14ac:dyDescent="0.2">
      <c r="A15" s="147"/>
      <c r="B15" s="141"/>
      <c r="C15" s="148"/>
      <c r="D15" s="148"/>
      <c r="E15" s="83"/>
    </row>
    <row r="16" spans="1:5" x14ac:dyDescent="0.2">
      <c r="A16" s="82"/>
      <c r="E16" s="83"/>
    </row>
    <row r="17" spans="1:5" x14ac:dyDescent="0.2">
      <c r="A17" s="82"/>
      <c r="E17" s="83"/>
    </row>
    <row r="18" spans="1:5" x14ac:dyDescent="0.2">
      <c r="A18" s="82"/>
      <c r="E18" s="83"/>
    </row>
    <row r="19" spans="1:5" ht="76.5" x14ac:dyDescent="0.2">
      <c r="A19" s="146" t="s">
        <v>48</v>
      </c>
      <c r="E19" s="83"/>
    </row>
    <row r="20" spans="1:5" x14ac:dyDescent="0.2">
      <c r="A20" s="82"/>
      <c r="E20" s="83"/>
    </row>
    <row r="21" spans="1:5" x14ac:dyDescent="0.2">
      <c r="A21" s="82"/>
      <c r="E21" s="83"/>
    </row>
    <row r="22" spans="1:5" x14ac:dyDescent="0.2">
      <c r="A22" s="82"/>
      <c r="E22" s="83"/>
    </row>
    <row r="23" spans="1:5" x14ac:dyDescent="0.2">
      <c r="A23" s="82"/>
      <c r="E23" s="83"/>
    </row>
    <row r="24" spans="1:5" x14ac:dyDescent="0.2">
      <c r="A24" s="82"/>
      <c r="E24" s="83"/>
    </row>
    <row r="25" spans="1:5" x14ac:dyDescent="0.2">
      <c r="A25" s="84"/>
      <c r="B25" s="70"/>
      <c r="C25" s="70"/>
      <c r="D25" s="70"/>
      <c r="E25" s="85"/>
    </row>
  </sheetData>
  <pageMargins left="0.7" right="0.7" top="0.75" bottom="0.75" header="0.3" footer="0.3"/>
  <pageSetup paperSize="9"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activeCell="B30" sqref="B30"/>
    </sheetView>
  </sheetViews>
  <sheetFormatPr defaultColWidth="9.140625" defaultRowHeight="12.75" x14ac:dyDescent="0.2"/>
  <cols>
    <col min="1" max="1" width="23.85546875" style="39" customWidth="1"/>
    <col min="2" max="2" width="23.140625" style="39" customWidth="1"/>
    <col min="3" max="3" width="59.28515625" style="39" customWidth="1"/>
    <col min="4" max="4" width="38.28515625" style="39" customWidth="1"/>
    <col min="5" max="5" width="28.140625" style="39" customWidth="1"/>
    <col min="6" max="16384" width="9.140625" style="40"/>
  </cols>
  <sheetData>
    <row r="1" spans="1:7" ht="39.75" customHeight="1" x14ac:dyDescent="0.2">
      <c r="A1" s="97" t="s">
        <v>0</v>
      </c>
      <c r="B1" s="123" t="s">
        <v>1</v>
      </c>
      <c r="C1" s="90"/>
      <c r="D1" s="51"/>
      <c r="E1" s="52"/>
    </row>
    <row r="2" spans="1:7" ht="29.25" customHeight="1" x14ac:dyDescent="0.2">
      <c r="A2" s="94" t="s">
        <v>2</v>
      </c>
      <c r="B2" s="95" t="s">
        <v>3</v>
      </c>
      <c r="C2" s="94" t="s">
        <v>4</v>
      </c>
      <c r="D2" s="44"/>
      <c r="E2" s="96" t="str">
        <f>Travel!D2</f>
        <v>1 July 2016 - 30 June 2017</v>
      </c>
    </row>
    <row r="3" spans="1:7" ht="29.25" customHeight="1" x14ac:dyDescent="0.2">
      <c r="A3" s="110" t="s">
        <v>37</v>
      </c>
      <c r="B3" s="111"/>
      <c r="C3" s="111"/>
      <c r="D3" s="111"/>
      <c r="E3" s="112"/>
    </row>
    <row r="4" spans="1:7" ht="39.75" customHeight="1" x14ac:dyDescent="0.25">
      <c r="A4" s="71" t="s">
        <v>37</v>
      </c>
      <c r="B4" s="72" t="s">
        <v>7</v>
      </c>
      <c r="C4" s="11"/>
      <c r="D4" s="11"/>
      <c r="E4" s="57"/>
    </row>
    <row r="5" spans="1:7" x14ac:dyDescent="0.2">
      <c r="A5" s="60" t="s">
        <v>8</v>
      </c>
      <c r="B5" s="3" t="s">
        <v>38</v>
      </c>
      <c r="C5" s="3" t="s">
        <v>39</v>
      </c>
      <c r="D5" s="3" t="s">
        <v>106</v>
      </c>
      <c r="E5" s="26" t="s">
        <v>40</v>
      </c>
    </row>
    <row r="6" spans="1:7" x14ac:dyDescent="0.2">
      <c r="A6" s="53"/>
      <c r="B6" s="45"/>
      <c r="C6" s="45"/>
      <c r="D6" s="45"/>
      <c r="E6" s="54"/>
    </row>
    <row r="7" spans="1:7" x14ac:dyDescent="0.2">
      <c r="A7" s="150"/>
      <c r="B7" s="151"/>
      <c r="C7" s="152"/>
      <c r="D7" s="152"/>
      <c r="E7" s="154"/>
      <c r="F7" s="153"/>
      <c r="G7" s="136"/>
    </row>
    <row r="8" spans="1:7" s="50" customFormat="1" x14ac:dyDescent="0.2">
      <c r="A8" s="150"/>
      <c r="B8" s="174"/>
      <c r="C8" s="152"/>
      <c r="D8" s="152"/>
      <c r="E8" s="155"/>
      <c r="F8" s="153"/>
      <c r="G8" s="136"/>
    </row>
    <row r="9" spans="1:7" s="50" customFormat="1" ht="15" x14ac:dyDescent="0.25">
      <c r="A9" s="190"/>
      <c r="B9" s="174"/>
      <c r="C9" s="152"/>
      <c r="D9" s="152"/>
      <c r="E9" s="154"/>
      <c r="F9" s="191"/>
      <c r="G9" s="136"/>
    </row>
    <row r="10" spans="1:7" ht="15" x14ac:dyDescent="0.25">
      <c r="A10" s="204"/>
      <c r="B10" s="174"/>
      <c r="C10" s="50"/>
      <c r="D10" s="50"/>
      <c r="E10" s="132"/>
      <c r="F10" s="202"/>
    </row>
    <row r="11" spans="1:7" s="184" customFormat="1" ht="15" x14ac:dyDescent="0.25">
      <c r="A11" s="187"/>
      <c r="B11" s="174"/>
      <c r="C11" s="50"/>
      <c r="D11" s="50"/>
      <c r="E11" s="132"/>
      <c r="F11" s="198"/>
    </row>
    <row r="12" spans="1:7" ht="15" x14ac:dyDescent="0.25">
      <c r="A12" s="197"/>
      <c r="B12" s="174"/>
      <c r="C12" s="50"/>
      <c r="D12" s="50"/>
      <c r="E12" s="132"/>
      <c r="F12" s="196"/>
    </row>
    <row r="13" spans="1:7" ht="15" x14ac:dyDescent="0.25">
      <c r="A13" s="192"/>
      <c r="B13" s="182"/>
      <c r="C13" s="140"/>
      <c r="D13" s="140"/>
      <c r="E13" s="132"/>
      <c r="F13" s="193"/>
    </row>
    <row r="14" spans="1:7" ht="15" x14ac:dyDescent="0.25">
      <c r="A14" s="194"/>
      <c r="B14" s="182"/>
      <c r="C14" s="50"/>
      <c r="D14" s="50"/>
      <c r="E14" s="132"/>
      <c r="F14" s="195"/>
    </row>
    <row r="15" spans="1:7" x14ac:dyDescent="0.2">
      <c r="A15" s="133"/>
      <c r="B15" s="126"/>
      <c r="C15" s="50"/>
      <c r="D15" s="50"/>
      <c r="E15" s="132"/>
    </row>
    <row r="16" spans="1:7" x14ac:dyDescent="0.2">
      <c r="A16" s="53"/>
      <c r="B16" s="45"/>
      <c r="C16" s="45"/>
      <c r="D16" s="45"/>
      <c r="E16" s="54"/>
    </row>
    <row r="17" spans="1:6" x14ac:dyDescent="0.2">
      <c r="A17" s="53"/>
      <c r="B17" s="45"/>
      <c r="C17" s="45"/>
      <c r="D17" s="45"/>
      <c r="E17" s="54"/>
    </row>
    <row r="18" spans="1:6" ht="31.5" x14ac:dyDescent="0.25">
      <c r="A18" s="71" t="s">
        <v>37</v>
      </c>
      <c r="B18" s="72" t="s">
        <v>13</v>
      </c>
      <c r="C18" s="11"/>
      <c r="D18" s="11"/>
      <c r="E18" s="57"/>
    </row>
    <row r="19" spans="1:6" ht="15" customHeight="1" x14ac:dyDescent="0.2">
      <c r="A19" s="60" t="s">
        <v>8</v>
      </c>
      <c r="B19" s="3" t="s">
        <v>38</v>
      </c>
      <c r="C19" s="3"/>
      <c r="D19" s="3"/>
      <c r="E19" s="26"/>
    </row>
    <row r="20" spans="1:6" x14ac:dyDescent="0.2">
      <c r="A20" s="122"/>
      <c r="B20" s="45"/>
      <c r="C20" s="15"/>
      <c r="D20" s="15"/>
      <c r="E20" s="28"/>
    </row>
    <row r="21" spans="1:6" s="226" customFormat="1" x14ac:dyDescent="0.2">
      <c r="A21" s="249" t="s">
        <v>84</v>
      </c>
      <c r="B21" s="250">
        <f>93.58+14.04</f>
        <v>107.62</v>
      </c>
      <c r="C21" s="240" t="s">
        <v>107</v>
      </c>
      <c r="D21" s="237"/>
      <c r="E21" s="251"/>
      <c r="F21" s="153"/>
    </row>
    <row r="22" spans="1:6" s="226" customFormat="1" x14ac:dyDescent="0.2">
      <c r="A22" s="249" t="s">
        <v>97</v>
      </c>
      <c r="B22" s="250">
        <f>126.8+13.17</f>
        <v>139.97</v>
      </c>
      <c r="C22" s="240" t="s">
        <v>108</v>
      </c>
      <c r="D22" s="237"/>
      <c r="E22" s="251"/>
      <c r="F22" s="153"/>
    </row>
    <row r="23" spans="1:6" s="226" customFormat="1" x14ac:dyDescent="0.2">
      <c r="A23" s="249" t="s">
        <v>68</v>
      </c>
      <c r="B23" s="250">
        <f>126.38+13.12</f>
        <v>139.5</v>
      </c>
      <c r="C23" s="240" t="s">
        <v>109</v>
      </c>
      <c r="D23" s="237"/>
      <c r="E23" s="251"/>
      <c r="F23" s="153"/>
    </row>
    <row r="24" spans="1:6" s="226" customFormat="1" x14ac:dyDescent="0.2">
      <c r="A24" s="249" t="s">
        <v>98</v>
      </c>
      <c r="B24" s="250">
        <f>159.29+13.04</f>
        <v>172.32999999999998</v>
      </c>
      <c r="C24" s="240" t="s">
        <v>110</v>
      </c>
      <c r="D24" s="237"/>
      <c r="E24" s="251"/>
      <c r="F24" s="153"/>
    </row>
    <row r="25" spans="1:6" s="226" customFormat="1" x14ac:dyDescent="0.2">
      <c r="A25" s="249" t="s">
        <v>63</v>
      </c>
      <c r="B25" s="250">
        <f>89.75+13.46</f>
        <v>103.21000000000001</v>
      </c>
      <c r="C25" s="240" t="s">
        <v>111</v>
      </c>
      <c r="D25" s="237"/>
      <c r="E25" s="251"/>
      <c r="F25" s="153"/>
    </row>
    <row r="26" spans="1:6" s="226" customFormat="1" x14ac:dyDescent="0.2">
      <c r="A26" s="249" t="s">
        <v>99</v>
      </c>
      <c r="B26" s="250">
        <f>87.29+13.09</f>
        <v>100.38000000000001</v>
      </c>
      <c r="C26" s="240" t="s">
        <v>112</v>
      </c>
      <c r="D26" s="237"/>
      <c r="E26" s="251"/>
      <c r="F26" s="153"/>
    </row>
    <row r="27" spans="1:6" s="226" customFormat="1" x14ac:dyDescent="0.2">
      <c r="A27" s="249" t="s">
        <v>73</v>
      </c>
      <c r="B27" s="250">
        <f>86.95+13.04</f>
        <v>99.990000000000009</v>
      </c>
      <c r="C27" s="240" t="s">
        <v>113</v>
      </c>
      <c r="D27" s="237"/>
      <c r="E27" s="251"/>
      <c r="F27" s="153"/>
    </row>
    <row r="28" spans="1:6" s="226" customFormat="1" x14ac:dyDescent="0.2">
      <c r="A28" s="249" t="s">
        <v>83</v>
      </c>
      <c r="B28" s="250">
        <f>87.12+13.07</f>
        <v>100.19</v>
      </c>
      <c r="C28" s="240" t="s">
        <v>114</v>
      </c>
      <c r="D28" s="237"/>
      <c r="E28" s="251"/>
      <c r="F28" s="153"/>
    </row>
    <row r="29" spans="1:6" s="226" customFormat="1" x14ac:dyDescent="0.2">
      <c r="A29" s="249" t="s">
        <v>86</v>
      </c>
      <c r="B29" s="250">
        <f>86.95+13.04</f>
        <v>99.990000000000009</v>
      </c>
      <c r="C29" s="240" t="s">
        <v>115</v>
      </c>
      <c r="D29" s="237"/>
      <c r="E29" s="251"/>
      <c r="F29" s="153"/>
    </row>
    <row r="30" spans="1:6" s="226" customFormat="1" x14ac:dyDescent="0.2">
      <c r="A30" s="249" t="s">
        <v>100</v>
      </c>
      <c r="B30" s="250">
        <f>86.95+13.04</f>
        <v>99.990000000000009</v>
      </c>
      <c r="C30" s="240" t="s">
        <v>116</v>
      </c>
      <c r="D30" s="237"/>
      <c r="E30" s="251"/>
      <c r="F30" s="153"/>
    </row>
    <row r="31" spans="1:6" s="226" customFormat="1" x14ac:dyDescent="0.2">
      <c r="A31" s="249" t="s">
        <v>101</v>
      </c>
      <c r="B31" s="250">
        <f>87.81+13.17</f>
        <v>100.98</v>
      </c>
      <c r="C31" s="240" t="s">
        <v>117</v>
      </c>
      <c r="D31" s="237"/>
      <c r="E31" s="251"/>
      <c r="F31" s="153"/>
    </row>
    <row r="32" spans="1:6" s="226" customFormat="1" x14ac:dyDescent="0.2">
      <c r="A32" s="249" t="s">
        <v>102</v>
      </c>
      <c r="B32" s="250">
        <f>126.95+13.07</f>
        <v>140.02000000000001</v>
      </c>
      <c r="C32" s="240" t="s">
        <v>118</v>
      </c>
      <c r="D32" s="237"/>
      <c r="E32" s="251"/>
      <c r="F32" s="153"/>
    </row>
    <row r="33" spans="1:6" s="226" customFormat="1" x14ac:dyDescent="0.2">
      <c r="A33" s="249" t="s">
        <v>96</v>
      </c>
      <c r="B33" s="250">
        <v>1543.3</v>
      </c>
      <c r="C33" s="240" t="s">
        <v>122</v>
      </c>
      <c r="D33" s="237" t="s">
        <v>119</v>
      </c>
      <c r="E33" s="251"/>
      <c r="F33" s="153"/>
    </row>
    <row r="34" spans="1:6" s="226" customFormat="1" x14ac:dyDescent="0.2">
      <c r="A34" s="249" t="s">
        <v>100</v>
      </c>
      <c r="B34" s="250">
        <v>330</v>
      </c>
      <c r="C34" s="240" t="s">
        <v>121</v>
      </c>
      <c r="D34" s="237" t="s">
        <v>120</v>
      </c>
      <c r="E34" s="251"/>
      <c r="F34" s="153"/>
    </row>
    <row r="35" spans="1:6" x14ac:dyDescent="0.2">
      <c r="A35" s="150"/>
      <c r="B35" s="151"/>
      <c r="C35" s="215"/>
      <c r="D35" s="215"/>
      <c r="E35" s="120"/>
      <c r="F35" s="153"/>
    </row>
    <row r="36" spans="1:6" x14ac:dyDescent="0.2">
      <c r="A36" s="150"/>
      <c r="B36" s="151"/>
      <c r="C36" s="152"/>
      <c r="D36" s="152"/>
      <c r="E36" s="120"/>
      <c r="F36" s="153"/>
    </row>
    <row r="37" spans="1:6" x14ac:dyDescent="0.2">
      <c r="A37" s="150"/>
      <c r="B37" s="151"/>
      <c r="C37" s="152"/>
      <c r="D37" s="152"/>
      <c r="E37" s="120"/>
      <c r="F37" s="153"/>
    </row>
    <row r="38" spans="1:6" x14ac:dyDescent="0.2">
      <c r="A38" s="150"/>
      <c r="B38" s="151"/>
      <c r="C38" s="152"/>
      <c r="D38" s="152"/>
      <c r="E38" s="120"/>
      <c r="F38" s="153"/>
    </row>
    <row r="39" spans="1:6" x14ac:dyDescent="0.2">
      <c r="A39" s="53"/>
      <c r="B39" s="45"/>
      <c r="C39" s="45"/>
      <c r="D39" s="45"/>
      <c r="E39" s="54"/>
    </row>
    <row r="40" spans="1:6" ht="45" x14ac:dyDescent="0.2">
      <c r="A40" s="89" t="s">
        <v>49</v>
      </c>
      <c r="B40" s="217">
        <f>SUM(B21:B39)</f>
        <v>3277.4700000000003</v>
      </c>
      <c r="C40" s="47"/>
      <c r="D40" s="48"/>
      <c r="E40" s="88"/>
    </row>
    <row r="41" spans="1:6" x14ac:dyDescent="0.2">
      <c r="A41" s="53"/>
      <c r="B41" s="15" t="s">
        <v>9</v>
      </c>
      <c r="C41" s="45"/>
      <c r="D41" s="45"/>
      <c r="E41" s="54"/>
    </row>
    <row r="42" spans="1:6" x14ac:dyDescent="0.2">
      <c r="A42" s="53"/>
      <c r="B42" s="45"/>
      <c r="C42" s="45"/>
      <c r="D42" s="45"/>
      <c r="E42" s="54"/>
    </row>
    <row r="43" spans="1:6" x14ac:dyDescent="0.2">
      <c r="A43" s="53"/>
      <c r="B43" s="45"/>
      <c r="C43" s="45"/>
      <c r="D43" s="45"/>
      <c r="E43" s="54"/>
    </row>
    <row r="44" spans="1:6" x14ac:dyDescent="0.2">
      <c r="A44" s="53"/>
      <c r="B44" s="45"/>
      <c r="C44" s="45"/>
      <c r="D44" s="45"/>
      <c r="E44" s="54"/>
    </row>
    <row r="45" spans="1:6" x14ac:dyDescent="0.2">
      <c r="A45" s="53"/>
      <c r="B45" s="45"/>
      <c r="C45" s="45"/>
      <c r="D45" s="45"/>
      <c r="E45" s="54"/>
    </row>
    <row r="46" spans="1:6" x14ac:dyDescent="0.2">
      <c r="A46" s="53"/>
      <c r="B46" s="45"/>
      <c r="C46" s="45"/>
      <c r="D46" s="45"/>
      <c r="E46" s="54"/>
    </row>
    <row r="47" spans="1:6" x14ac:dyDescent="0.2">
      <c r="A47" s="53"/>
      <c r="B47" s="45"/>
      <c r="C47" s="45"/>
      <c r="D47" s="45"/>
      <c r="E47" s="54"/>
    </row>
    <row r="48" spans="1:6" ht="25.5" x14ac:dyDescent="0.2">
      <c r="A48" s="27" t="s">
        <v>24</v>
      </c>
      <c r="B48" s="45"/>
      <c r="C48" s="45"/>
      <c r="D48" s="45"/>
      <c r="E48" s="54"/>
    </row>
    <row r="49" spans="1:5" x14ac:dyDescent="0.2">
      <c r="A49" s="53"/>
      <c r="B49" s="45"/>
      <c r="C49" s="45"/>
      <c r="D49" s="45"/>
      <c r="E49" s="54"/>
    </row>
    <row r="50" spans="1:5" x14ac:dyDescent="0.2">
      <c r="A50" s="53"/>
      <c r="B50" s="45"/>
      <c r="C50" s="45"/>
      <c r="D50" s="45"/>
      <c r="E50" s="54"/>
    </row>
    <row r="51" spans="1:5" x14ac:dyDescent="0.2">
      <c r="A51" s="53"/>
      <c r="B51" s="45"/>
      <c r="C51" s="45"/>
      <c r="D51" s="45"/>
      <c r="E51" s="54"/>
    </row>
    <row r="52" spans="1:5" x14ac:dyDescent="0.2">
      <c r="A52" s="53"/>
      <c r="B52" s="45"/>
      <c r="C52" s="45"/>
      <c r="D52" s="45"/>
      <c r="E52" s="54"/>
    </row>
    <row r="53" spans="1:5" x14ac:dyDescent="0.2">
      <c r="A53" s="55"/>
      <c r="B53" s="38"/>
      <c r="C53" s="38"/>
      <c r="D53" s="38"/>
      <c r="E53" s="56"/>
    </row>
  </sheetData>
  <sortState ref="A7:G10">
    <sortCondition ref="A7:A10"/>
  </sortState>
  <pageMargins left="0.7" right="0.7" top="0.75" bottom="0.75" header="0.3" footer="0.3"/>
  <pageSetup paperSize="8" fitToHeight="0" orientation="landscape" r:id="rId1"/>
  <headerFooter alignWithMargins="0"/>
  <ignoredErrors>
    <ignoredError sqref="B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</vt:lpstr>
      <vt:lpstr>Hospitality provided</vt:lpstr>
      <vt:lpstr>Gifts and hospitality received</vt:lpstr>
      <vt:lpstr>Other</vt:lpstr>
      <vt:lpstr>'Hospitality provided'!Print_Area</vt:lpstr>
      <vt:lpstr>Other!Print_Area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Jason Zhang</cp:lastModifiedBy>
  <cp:lastPrinted>2017-07-26T02:23:40Z</cp:lastPrinted>
  <dcterms:created xsi:type="dcterms:W3CDTF">2010-10-17T20:59:02Z</dcterms:created>
  <dcterms:modified xsi:type="dcterms:W3CDTF">2017-07-26T05:07:52Z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